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790" documentId="120_S{2AC9BD13-BADA-5192-A53E-5A8FF88502F6}" xr6:coauthVersionLast="47" xr6:coauthVersionMax="47" xr10:uidLastSave="{BB7B061C-A74C-4B0B-A8B9-98AC9950BD63}"/>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 i="5" l="1"/>
  <c r="J8" i="5"/>
  <c r="I9" i="5"/>
  <c r="J9" i="5"/>
  <c r="I10" i="5"/>
  <c r="J10" i="5"/>
  <c r="I11" i="5"/>
  <c r="J11" i="5"/>
  <c r="B7" i="5"/>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8" i="5"/>
  <c r="G8" i="5"/>
  <c r="L8" i="5"/>
  <c r="B9" i="5"/>
  <c r="G9" i="5"/>
  <c r="L9" i="5"/>
  <c r="B10" i="5"/>
  <c r="G10" i="5"/>
  <c r="L10" i="5"/>
  <c r="G11" i="5"/>
  <c r="L11" i="5"/>
  <c r="G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2" i="5"/>
  <c r="B3" i="5"/>
  <c r="B4" i="5"/>
  <c r="B5" i="5"/>
  <c r="B6"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G7" i="5"/>
  <c r="B5" i="2"/>
  <c r="G5" i="2"/>
  <c r="I5" i="2"/>
  <c r="J5" i="2"/>
  <c r="L5"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J76" i="2"/>
  <c r="J77" i="2"/>
  <c r="J78" i="2"/>
  <c r="J79" i="2"/>
  <c r="J80" i="2"/>
  <c r="J81" i="2"/>
  <c r="J82" i="2"/>
  <c r="J83" i="2"/>
  <c r="J84" i="2"/>
  <c r="J85" i="2"/>
  <c r="J86" i="2"/>
  <c r="J87" i="2"/>
  <c r="J88" i="2"/>
  <c r="J89" i="2"/>
  <c r="J90" i="2"/>
  <c r="J91" i="2"/>
  <c r="J92" i="2"/>
  <c r="J93" i="2"/>
  <c r="J94" i="2"/>
  <c r="I76" i="2"/>
  <c r="I77" i="2"/>
  <c r="I78" i="2"/>
  <c r="I79" i="2"/>
  <c r="I80" i="2"/>
  <c r="I81" i="2"/>
  <c r="I82" i="2"/>
  <c r="I83" i="2"/>
  <c r="I84" i="2"/>
  <c r="I85" i="2"/>
  <c r="I86" i="2"/>
  <c r="I87" i="2"/>
  <c r="I88" i="2"/>
  <c r="I89" i="2"/>
  <c r="I90" i="2"/>
  <c r="I91" i="2"/>
  <c r="I92" i="2"/>
  <c r="I93" i="2"/>
  <c r="I94" i="2"/>
  <c r="G76" i="2"/>
  <c r="G77" i="2"/>
  <c r="G78" i="2"/>
  <c r="G79" i="2"/>
  <c r="G80" i="2"/>
  <c r="G81" i="2"/>
  <c r="G82" i="2"/>
  <c r="G83" i="2"/>
  <c r="G84" i="2"/>
  <c r="G85" i="2"/>
  <c r="G86" i="2"/>
  <c r="G87" i="2"/>
  <c r="G88" i="2"/>
  <c r="G89" i="2"/>
  <c r="G90" i="2"/>
  <c r="G91" i="2"/>
  <c r="G92" i="2"/>
  <c r="G93" i="2"/>
  <c r="G94" i="2"/>
  <c r="B76" i="2"/>
  <c r="B77" i="2"/>
  <c r="B78" i="2"/>
  <c r="B79" i="2"/>
  <c r="B80" i="2"/>
  <c r="B81" i="2"/>
  <c r="B82" i="2"/>
  <c r="B83" i="2"/>
  <c r="B84" i="2"/>
  <c r="B85" i="2"/>
  <c r="B86" i="2"/>
  <c r="B87" i="2"/>
  <c r="B88" i="2"/>
  <c r="B89" i="2"/>
  <c r="B90" i="2"/>
  <c r="B91" i="2"/>
  <c r="B92" i="2"/>
  <c r="B93" i="2"/>
  <c r="B94"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G2" i="1"/>
  <c r="G5" i="5"/>
  <c r="B3" i="4"/>
  <c r="G3" i="4"/>
  <c r="I3" i="4"/>
  <c r="J3" i="4"/>
  <c r="L3" i="4"/>
  <c r="B4" i="4"/>
  <c r="G4" i="4"/>
  <c r="I4" i="4"/>
  <c r="J4" i="4"/>
  <c r="L4" i="4"/>
  <c r="B5" i="4"/>
  <c r="G5" i="4"/>
  <c r="I5" i="4"/>
  <c r="J5" i="4"/>
  <c r="L5"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alcChain>
</file>

<file path=xl/sharedStrings.xml><?xml version="1.0" encoding="utf-8"?>
<sst xmlns="http://schemas.openxmlformats.org/spreadsheetml/2006/main" count="181532" uniqueCount="39144">
  <si>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</si>
  <si>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</si>
  <si>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</si>
  <si>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</si>
  <si>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</si>
  <si>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</si>
  <si>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</si>
  <si>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</si>
  <si>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</si>
  <si>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</si>
  <si>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</si>
  <si>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</si>
  <si>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</si>
  <si>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</si>
  <si>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</si>
  <si>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</si>
  <si>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</si>
  <si>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</si>
  <si>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</si>
  <si>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</si>
  <si>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</si>
  <si>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</si>
  <si>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</si>
  <si>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</si>
  <si>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</si>
  <si>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</si>
  <si>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</si>
  <si>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</si>
  <si>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</si>
  <si>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</si>
  <si>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</si>
  <si>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</si>
  <si>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</si>
  <si>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</si>
  <si>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</si>
  <si>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</si>
  <si>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</si>
  <si>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</si>
  <si>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</si>
  <si>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</si>
  <si>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</si>
  <si>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</si>
  <si>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</si>
  <si>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</si>
  <si>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</si>
  <si>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</si>
  <si>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</si>
  <si>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</si>
  <si>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</si>
  <si>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</si>
  <si>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</si>
  <si>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</si>
  <si>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</si>
  <si>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</si>
  <si>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</si>
  <si>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</si>
  <si>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</si>
  <si>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</si>
  <si>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</si>
  <si>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</si>
  <si>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</si>
  <si>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</si>
  <si>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</si>
  <si>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</si>
  <si>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</si>
  <si>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</si>
  <si>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</si>
  <si>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</si>
  <si>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</si>
  <si>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</si>
  <si>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</si>
  <si>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</si>
  <si>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</si>
  <si>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</si>
  <si>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</si>
  <si>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</si>
  <si>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</si>
  <si>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</si>
  <si>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</si>
  <si>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</si>
  <si>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</si>
  <si>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</si>
  <si>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</si>
  <si>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</si>
  <si>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</si>
  <si>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</si>
  <si>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</si>
  <si>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</si>
  <si>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</si>
  <si>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</si>
  <si>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</si>
  <si>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</si>
  <si>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</si>
  <si>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</si>
  <si>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</si>
  <si>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</si>
  <si>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</si>
  <si>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</si>
  <si>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</si>
  <si>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</si>
  <si>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</si>
  <si>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</si>
  <si>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</si>
  <si>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</si>
  <si>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</si>
  <si>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</si>
  <si>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</si>
  <si>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</si>
  <si>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</si>
  <si>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</si>
  <si>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</si>
  <si>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</si>
  <si>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</si>
  <si>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</si>
  <si>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</si>
  <si>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</si>
  <si>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</si>
  <si>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</si>
  <si>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</si>
  <si>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</si>
  <si>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</si>
  <si>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</si>
  <si>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</si>
  <si>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</si>
  <si>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</si>
  <si>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</si>
  <si>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</si>
  <si>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</si>
  <si>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</si>
  <si>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</si>
  <si>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</si>
  <si>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</si>
  <si>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</si>
  <si>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</si>
  <si>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</si>
  <si>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</si>
  <si>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</si>
  <si>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</si>
  <si>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</si>
  <si>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</si>
  <si>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</si>
  <si>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</si>
  <si>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</si>
  <si>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</si>
  <si>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</si>
  <si>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</si>
  <si>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</si>
  <si>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</si>
  <si>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</si>
  <si>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</si>
  <si>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</si>
  <si>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</si>
  <si>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</si>
  <si>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</si>
  <si>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</si>
  <si>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</si>
  <si>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</si>
  <si>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</si>
  <si>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</si>
  <si>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</si>
  <si>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</si>
  <si>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</si>
  <si>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</si>
  <si>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</si>
  <si>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</si>
  <si>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</si>
  <si>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</si>
  <si>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</si>
  <si>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</si>
  <si>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</si>
  <si>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</si>
  <si>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</si>
  <si>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</si>
  <si>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</si>
  <si>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</si>
  <si>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</si>
  <si>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</si>
  <si>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</si>
  <si>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</si>
  <si>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</si>
  <si>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</si>
  <si>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</si>
  <si>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</si>
  <si>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</si>
  <si>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</si>
  <si>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</si>
  <si>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</si>
  <si>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</si>
  <si>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</si>
  <si>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</si>
  <si>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</si>
  <si>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</si>
  <si>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</si>
  <si>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</si>
  <si>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</si>
  <si>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</si>
  <si>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</si>
  <si>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</si>
  <si>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</si>
  <si>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</si>
  <si>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</si>
  <si>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</si>
  <si>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</si>
  <si>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</si>
  <si>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</si>
  <si>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</si>
  <si>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</si>
  <si>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</si>
  <si>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</si>
  <si>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</si>
  <si>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</si>
  <si>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</si>
  <si>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</si>
  <si>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</si>
  <si>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</si>
  <si>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</si>
  <si>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</si>
  <si>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</si>
  <si>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</si>
  <si>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</si>
  <si>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</si>
  <si>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</si>
  <si>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</si>
  <si>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</si>
  <si>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</si>
  <si>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</si>
  <si>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</si>
  <si>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</si>
  <si>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</si>
  <si>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</si>
  <si>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</si>
  <si>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</si>
  <si>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</si>
  <si>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</si>
  <si>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</si>
  <si>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</si>
  <si>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</si>
  <si>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</si>
  <si>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</si>
  <si>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</si>
  <si>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</si>
  <si>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</si>
  <si>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</si>
  <si>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</si>
  <si>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</si>
  <si>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</si>
  <si>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</si>
  <si>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</si>
  <si>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</si>
  <si>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</si>
  <si>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</si>
  <si>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</si>
  <si>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</si>
  <si>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</si>
  <si>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</si>
  <si>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</si>
  <si>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</si>
  <si>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</si>
  <si>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</si>
  <si>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</si>
  <si>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</si>
  <si>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</si>
  <si>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</si>
  <si>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</si>
  <si>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</si>
  <si>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</si>
  <si>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</si>
  <si>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</si>
  <si>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</si>
  <si>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</si>
  <si>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</si>
  <si>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</si>
  <si>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</si>
  <si>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</si>
  <si>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</si>
  <si>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</si>
  <si>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</si>
  <si>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</si>
  <si>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</si>
  <si>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</si>
  <si>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</si>
  <si>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</si>
  <si>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</si>
  <si>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</si>
  <si>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</si>
  <si>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</si>
  <si>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</si>
  <si>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</si>
  <si>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</si>
  <si>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</si>
  <si>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</si>
  <si>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</si>
  <si>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</si>
  <si>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</si>
  <si>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</si>
  <si>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</si>
  <si>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</si>
  <si>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</si>
  <si>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</si>
  <si>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</si>
  <si>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</si>
  <si>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</si>
  <si>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</si>
  <si>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</si>
  <si>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</si>
  <si>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</si>
  <si>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</si>
  <si>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</si>
  <si>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</si>
  <si>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</si>
  <si>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</si>
  <si>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</si>
  <si>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</si>
  <si>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</si>
  <si>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</si>
  <si>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</si>
  <si>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</si>
  <si>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</si>
  <si>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</si>
  <si>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</si>
  <si>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</si>
  <si>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</si>
  <si>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</si>
  <si>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</si>
  <si>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</si>
  <si>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</si>
  <si>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</si>
  <si>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</si>
  <si>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</si>
  <si>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</si>
  <si>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</si>
  <si>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</si>
  <si>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</si>
  <si>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</si>
  <si>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</si>
  <si>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</si>
  <si>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</si>
  <si>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</si>
  <si>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</si>
  <si>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</si>
  <si>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</si>
  <si>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</si>
  <si>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</si>
  <si>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</si>
  <si>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</si>
  <si>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</si>
  <si>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</si>
  <si>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</si>
  <si>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</si>
  <si>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</si>
  <si>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</si>
  <si>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</si>
  <si>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</si>
  <si>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</si>
  <si>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</si>
  <si>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</si>
  <si>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</si>
  <si>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</si>
  <si>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</si>
  <si>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</si>
  <si>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</si>
  <si>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</si>
  <si>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</si>
  <si>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</si>
  <si>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</si>
  <si>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</si>
  <si>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</si>
  <si>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</si>
  <si>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</si>
  <si>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</si>
  <si>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</si>
  <si>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</si>
  <si>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</si>
  <si>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</si>
  <si>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</si>
  <si>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</si>
  <si>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</si>
  <si>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</si>
  <si>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</si>
  <si>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</si>
  <si>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</si>
  <si>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</si>
  <si>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</si>
  <si>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</si>
  <si>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</si>
  <si>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</si>
  <si>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</si>
  <si>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</si>
  <si>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</si>
  <si>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</si>
  <si>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</si>
  <si>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</si>
  <si>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</si>
  <si>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</si>
  <si>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</si>
  <si>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</si>
  <si>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</si>
  <si>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</si>
  <si>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</si>
  <si>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</si>
  <si>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</si>
  <si>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</si>
  <si>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</si>
  <si>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</si>
  <si>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</si>
  <si>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</si>
  <si>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</si>
  <si>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</si>
  <si>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</si>
  <si>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</si>
  <si>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</si>
  <si>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</si>
  <si>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</si>
  <si>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</si>
  <si>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</si>
  <si>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</si>
  <si>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</si>
  <si>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</si>
  <si>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</si>
  <si>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</si>
  <si>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</si>
  <si>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</si>
  <si>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</si>
  <si>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</si>
  <si>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</si>
  <si>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</si>
  <si>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</si>
  <si>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</si>
  <si>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</si>
  <si>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</si>
  <si>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</si>
  <si>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</si>
  <si>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</si>
  <si>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</si>
  <si>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</si>
  <si>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</si>
  <si>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</si>
  <si>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</si>
  <si>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</si>
  <si>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</si>
  <si>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</si>
  <si>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</si>
  <si>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</si>
  <si>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</si>
  <si>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</si>
  <si>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</si>
  <si>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</si>
  <si>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</si>
  <si>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</si>
  <si>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</si>
  <si>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</si>
  <si>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</si>
  <si>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</si>
  <si>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</si>
  <si>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</si>
  <si>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</si>
  <si>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</si>
  <si>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</si>
  <si>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</si>
  <si>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</si>
  <si>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</si>
  <si>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</si>
  <si>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</si>
  <si>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</si>
  <si>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</si>
  <si>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</si>
  <si>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</si>
  <si>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</si>
  <si>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</si>
  <si>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</si>
  <si>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</si>
  <si>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</si>
  <si>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</si>
  <si>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</si>
  <si>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</si>
  <si>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</si>
  <si>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</si>
  <si>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</si>
  <si>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</si>
  <si>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</si>
  <si>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</si>
  <si>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</si>
  <si>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</si>
  <si>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</si>
  <si>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</si>
  <si>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</si>
  <si>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</si>
  <si>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</si>
  <si>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</si>
  <si>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</si>
  <si>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</si>
  <si>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</si>
  <si>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</si>
  <si>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</si>
  <si>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</si>
  <si>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</si>
  <si>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</si>
  <si>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</si>
  <si>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</si>
  <si>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</si>
  <si>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</si>
  <si>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</si>
  <si>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</si>
  <si>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</si>
  <si>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</si>
  <si>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</si>
  <si>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</si>
  <si>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</si>
  <si>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</si>
  <si>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</si>
  <si>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</si>
  <si>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</si>
  <si>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</si>
  <si>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</si>
  <si>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</si>
  <si>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</si>
  <si>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</si>
  <si>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</si>
  <si>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</si>
  <si>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</si>
  <si>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</si>
  <si>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</si>
  <si>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</si>
  <si>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</si>
  <si>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</si>
  <si>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</si>
  <si>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</si>
  <si>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</si>
  <si>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</si>
  <si>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</si>
  <si>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</si>
  <si>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</si>
  <si>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</si>
  <si>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</si>
  <si>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</si>
  <si>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</si>
  <si>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</si>
  <si>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</si>
  <si>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</si>
  <si>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</si>
  <si>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</si>
  <si>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</si>
  <si>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</si>
  <si>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</si>
  <si>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</si>
  <si>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</si>
  <si>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</si>
  <si>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</si>
  <si>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</si>
  <si>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</si>
  <si>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</si>
  <si>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</si>
  <si>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</si>
  <si>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</si>
  <si>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</si>
  <si>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</si>
  <si>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</si>
  <si>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</si>
  <si>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</si>
  <si>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</si>
  <si>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</si>
  <si>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</si>
  <si>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</si>
  <si>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</si>
  <si>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</si>
  <si>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</si>
  <si>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</si>
  <si>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</si>
  <si>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</si>
  <si>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</si>
  <si>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</si>
  <si>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</si>
  <si>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</si>
  <si>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</si>
  <si>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</si>
  <si>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</si>
  <si>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</si>
  <si>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</si>
  <si>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</si>
  <si>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</si>
  <si>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</si>
  <si>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</si>
  <si>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</si>
  <si>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</si>
  <si>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</si>
  <si>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</si>
  <si>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</si>
  <si>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</si>
  <si>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</si>
  <si>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</si>
  <si>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</si>
  <si>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</si>
  <si>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</si>
  <si>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</si>
  <si>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</si>
  <si>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</si>
  <si>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</si>
  <si>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</si>
  <si>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</si>
  <si>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</si>
  <si>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</si>
  <si>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</si>
  <si>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</si>
  <si>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</si>
  <si>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</si>
  <si>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</si>
  <si>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</si>
  <si>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</si>
  <si>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</si>
  <si>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</si>
  <si>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</si>
  <si>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</si>
  <si>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</si>
  <si>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</si>
  <si>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</si>
  <si>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</si>
  <si>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</si>
  <si>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</si>
  <si>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</si>
  <si>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</si>
  <si>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</si>
  <si>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</si>
  <si>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</si>
  <si>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</si>
  <si>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</si>
  <si>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</si>
  <si>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</si>
  <si>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</si>
  <si>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</si>
  <si>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</si>
  <si>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</si>
  <si>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</si>
  <si>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</si>
  <si>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</si>
  <si>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</si>
  <si>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</si>
  <si>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</si>
  <si>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</si>
  <si>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</si>
  <si>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</si>
  <si>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</si>
  <si>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</si>
  <si>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</si>
  <si>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</si>
  <si>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</si>
  <si>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</si>
  <si>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</si>
  <si>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</si>
  <si>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</si>
  <si>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</si>
  <si>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</si>
  <si>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</si>
  <si>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</si>
  <si>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</si>
  <si>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</si>
  <si>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</si>
  <si>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</si>
  <si>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</si>
  <si>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</si>
  <si>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</si>
  <si>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</si>
  <si>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</si>
  <si>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</si>
  <si>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</si>
  <si>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</si>
  <si>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</si>
  <si>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</si>
  <si>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</si>
  <si>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</si>
  <si>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</si>
  <si>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</si>
  <si>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</si>
  <si>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</si>
  <si>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</si>
  <si>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</si>
  <si>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</si>
  <si>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</si>
  <si>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</si>
  <si>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</si>
  <si>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</si>
  <si>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</si>
  <si>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</si>
  <si>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</si>
  <si>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</si>
  <si>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</si>
  <si>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</si>
  <si>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</si>
  <si>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</si>
  <si>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</si>
  <si>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</si>
  <si>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</si>
  <si>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</si>
  <si>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</si>
  <si>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</si>
  <si>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</si>
  <si>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</si>
  <si>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</si>
  <si>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</si>
  <si>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</si>
  <si>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</si>
  <si>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</si>
  <si>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</si>
  <si>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</si>
  <si>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</si>
  <si>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</si>
  <si>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</si>
  <si>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</si>
  <si>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</si>
  <si>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</si>
  <si>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</si>
  <si>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</si>
  <si>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</si>
  <si>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</si>
  <si>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</si>
  <si>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</si>
  <si>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</si>
  <si>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</si>
  <si>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</si>
  <si>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</si>
  <si>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</si>
  <si>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</si>
  <si>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</si>
  <si>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</si>
  <si>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</si>
  <si>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</si>
  <si>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</si>
  <si>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</si>
  <si>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</si>
  <si>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</si>
  <si>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</si>
  <si>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</si>
  <si>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</si>
  <si>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</si>
  <si>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</si>
  <si>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</si>
  <si>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</si>
  <si>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</si>
  <si>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</si>
  <si>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</si>
  <si>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</si>
  <si>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</si>
  <si>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</si>
  <si>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</si>
  <si>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</si>
  <si>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</si>
  <si>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</si>
  <si>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</si>
  <si>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</si>
  <si>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</si>
  <si>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</si>
  <si>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</si>
  <si>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</si>
  <si>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</si>
  <si>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</si>
  <si>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</si>
  <si>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</si>
  <si>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</si>
  <si>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</si>
  <si>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</si>
  <si>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</si>
  <si>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</si>
  <si>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</si>
  <si>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</si>
  <si>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</si>
  <si>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</si>
  <si>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</si>
  <si>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</si>
  <si>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</si>
  <si>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</si>
  <si>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</si>
  <si>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</si>
  <si>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</si>
  <si>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</si>
  <si>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</si>
  <si>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</si>
  <si>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</si>
  <si>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</si>
  <si>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</si>
  <si>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</si>
  <si>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</si>
  <si>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</si>
  <si>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</si>
  <si>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</si>
  <si>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</si>
  <si>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</si>
  <si>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</si>
  <si>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</si>
  <si>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</si>
  <si>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</si>
  <si>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</si>
  <si>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</si>
  <si>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</si>
  <si>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</si>
  <si>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</si>
  <si>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</si>
  <si>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</si>
  <si>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</si>
  <si>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</si>
  <si>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</si>
  <si>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</si>
  <si>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</si>
  <si>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</si>
  <si>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</si>
  <si>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</si>
  <si>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</si>
  <si>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</si>
  <si>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</si>
  <si>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</si>
  <si>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</si>
  <si>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</si>
  <si>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</si>
  <si>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</si>
  <si>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</si>
  <si>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</si>
  <si>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</si>
  <si>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</si>
  <si>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</si>
  <si>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</si>
  <si>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</si>
  <si>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</si>
  <si>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</si>
  <si>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</si>
  <si>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</si>
  <si>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</si>
  <si>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</si>
  <si>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</si>
  <si>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</si>
  <si>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</si>
  <si>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</si>
  <si>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</si>
  <si>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</si>
  <si>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</si>
  <si>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</si>
  <si>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</si>
  <si>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</si>
  <si>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</si>
  <si>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</si>
  <si>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</si>
  <si>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</si>
  <si>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</si>
  <si>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</si>
  <si>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</si>
  <si>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</si>
  <si>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</si>
  <si>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</si>
  <si>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</si>
  <si>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</si>
  <si>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</si>
  <si>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</si>
  <si>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</si>
  <si>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</si>
  <si>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</si>
  <si>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</si>
  <si>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</si>
  <si>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</si>
  <si>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</si>
  <si>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</si>
  <si>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</si>
  <si>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</si>
  <si>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</si>
  <si>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</si>
  <si>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</si>
  <si>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</si>
  <si>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</si>
  <si>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</si>
  <si>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</si>
  <si>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</si>
  <si>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</si>
  <si>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</si>
  <si>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</si>
  <si>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</si>
  <si>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</si>
  <si>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</si>
  <si>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</si>
  <si>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</si>
  <si>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</si>
  <si>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</si>
  <si>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</si>
  <si>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</si>
  <si>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</si>
  <si>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</si>
  <si>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</si>
  <si>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</si>
  <si>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</si>
  <si>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</si>
  <si>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</si>
  <si>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</si>
  <si>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</si>
  <si>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</si>
  <si>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</si>
  <si>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</si>
  <si>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</si>
  <si>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</si>
  <si>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</si>
  <si>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</si>
  <si>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</si>
  <si>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</si>
  <si>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</si>
  <si>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</si>
  <si>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</si>
  <si>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</si>
  <si>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</si>
  <si>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</si>
  <si>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</si>
  <si>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</si>
  <si>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</si>
  <si>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</si>
  <si>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</si>
  <si>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</si>
  <si>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</si>
  <si>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</si>
  <si>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</si>
  <si>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</si>
  <si>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</si>
  <si>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</si>
  <si>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</si>
  <si>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</si>
  <si>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</si>
  <si>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</si>
  <si>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</si>
  <si>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</si>
  <si>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</si>
  <si>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</si>
  <si>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</si>
  <si>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</si>
  <si>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</si>
  <si>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</si>
  <si>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</si>
  <si>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</si>
  <si>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</si>
  <si>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</si>
  <si>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</si>
  <si>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</si>
  <si>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</si>
  <si>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</si>
  <si>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</si>
  <si>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</si>
  <si>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</si>
  <si>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</si>
  <si>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</si>
  <si>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</si>
  <si>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</si>
  <si>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</si>
  <si>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</si>
  <si>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</si>
  <si>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</si>
  <si>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</si>
  <si>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</si>
  <si>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</si>
  <si>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</si>
  <si>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</si>
  <si>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</si>
  <si>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</si>
  <si>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</si>
  <si>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</si>
  <si>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</si>
  <si>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</si>
  <si>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</si>
  <si>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</si>
  <si>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</si>
  <si>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</si>
  <si>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</si>
  <si>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</si>
  <si>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</si>
  <si>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</si>
  <si>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</si>
  <si>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</si>
  <si>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</si>
  <si>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</si>
  <si>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</si>
  <si>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</si>
  <si>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</si>
  <si>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</si>
  <si>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</si>
  <si>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</si>
  <si>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</si>
  <si>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</si>
  <si>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</si>
  <si>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</si>
  <si>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</si>
  <si>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</si>
  <si>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</si>
  <si>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</si>
  <si>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</si>
  <si>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</si>
  <si>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</si>
  <si>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</si>
  <si>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</si>
  <si>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</si>
  <si>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</si>
  <si>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</si>
  <si>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</si>
  <si>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</si>
  <si>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</si>
  <si>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</si>
  <si>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</si>
  <si>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</si>
  <si>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</si>
  <si>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</si>
  <si>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</si>
  <si>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</si>
  <si>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</si>
  <si>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</si>
  <si>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</si>
  <si>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</si>
  <si>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</si>
  <si>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</si>
  <si>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</si>
  <si>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</si>
  <si>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</si>
  <si>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</si>
  <si>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</si>
  <si>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</si>
  <si>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</si>
  <si>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</si>
  <si>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</si>
  <si>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</si>
  <si>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</si>
  <si>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</si>
  <si>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</si>
  <si>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</si>
  <si>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</si>
  <si>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</si>
  <si>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</si>
  <si>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</si>
  <si>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</si>
  <si>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</si>
  <si>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</si>
  <si>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</si>
  <si>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</si>
  <si>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</si>
  <si>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</si>
  <si>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</si>
  <si>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</si>
  <si>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</si>
  <si>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</si>
  <si>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</si>
  <si>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</si>
  <si>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</si>
  <si>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</si>
  <si>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</si>
  <si>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</si>
  <si>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</si>
  <si>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</si>
  <si>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</si>
  <si>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</si>
  <si>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</si>
  <si>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</si>
  <si>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</si>
  <si>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</si>
  <si>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</si>
  <si>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</si>
  <si>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</si>
  <si>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</si>
  <si>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</si>
  <si>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</si>
  <si>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</si>
  <si>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</si>
  <si>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</si>
  <si>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</si>
  <si>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</si>
  <si>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</si>
  <si>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</si>
  <si>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</si>
  <si>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</si>
  <si>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</si>
  <si>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</si>
  <si>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</si>
  <si>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</si>
  <si>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</si>
  <si>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</si>
  <si>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</si>
  <si>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</si>
  <si>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</si>
  <si>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</si>
  <si>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</si>
  <si>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</si>
  <si>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</si>
  <si>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</si>
  <si>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</si>
  <si>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</si>
  <si>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</si>
  <si>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</si>
  <si>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</si>
  <si>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</si>
  <si>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</si>
  <si>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</si>
  <si>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</si>
  <si>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</si>
  <si>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</si>
  <si>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</si>
  <si>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</si>
  <si>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</si>
  <si>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</si>
  <si>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</si>
  <si>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</si>
  <si>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</si>
  <si>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</si>
  <si>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</si>
  <si>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</si>
  <si>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</si>
  <si>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</si>
  <si>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</si>
  <si>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</si>
  <si>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</si>
  <si>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</si>
  <si>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</si>
  <si>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</si>
  <si>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</si>
  <si>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</si>
  <si>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</si>
  <si>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</si>
  <si>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</si>
  <si>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</si>
  <si>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</si>
  <si>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</si>
  <si>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</si>
  <si>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</si>
  <si>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</si>
  <si>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</si>
  <si>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</si>
  <si>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</si>
  <si>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</si>
  <si>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</si>
  <si>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</si>
  <si>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</si>
  <si>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</si>
  <si>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</si>
  <si>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</si>
  <si>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</si>
  <si>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</si>
  <si>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</si>
  <si>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</si>
  <si>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</si>
  <si>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</si>
  <si>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</si>
  <si>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</si>
  <si>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</si>
  <si>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</si>
  <si>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</si>
  <si>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</si>
  <si>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</si>
  <si>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</si>
  <si>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</si>
  <si>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</si>
  <si>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</si>
  <si>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</si>
  <si>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</si>
  <si>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</si>
  <si>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</si>
  <si>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</si>
  <si>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</si>
  <si>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</si>
  <si>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</si>
  <si>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</si>
  <si>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</si>
  <si>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</si>
  <si>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</si>
  <si>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</si>
  <si>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</si>
  <si>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</si>
  <si>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</si>
  <si>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</si>
  <si>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</si>
  <si>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</si>
  <si>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</si>
  <si>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</si>
  <si>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</si>
  <si>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</si>
  <si>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</si>
  <si>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</si>
  <si>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</si>
  <si>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</si>
  <si>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</si>
  <si>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</si>
  <si>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</si>
  <si>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</si>
  <si>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</si>
  <si>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</si>
  <si>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</si>
  <si>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</si>
  <si>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</si>
  <si>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</si>
  <si>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</si>
  <si>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</si>
  <si>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</si>
  <si>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</si>
  <si>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</si>
  <si>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</si>
  <si>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</si>
  <si>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</si>
  <si>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</si>
  <si>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</si>
  <si>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</si>
  <si>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</si>
  <si>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</si>
  <si>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</si>
  <si>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</si>
  <si>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</si>
  <si>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</si>
  <si>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</si>
  <si>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</si>
  <si>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</si>
  <si>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</si>
  <si>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</si>
  <si>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</si>
  <si>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</si>
  <si>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</si>
  <si>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</si>
  <si>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</si>
  <si>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</si>
  <si>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</si>
  <si>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</si>
  <si>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</si>
  <si>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</si>
  <si>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</si>
  <si>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</si>
  <si>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</si>
  <si>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</si>
  <si>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</si>
  <si>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</si>
  <si>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</si>
  <si>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</si>
  <si>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</si>
  <si>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</si>
  <si>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</si>
  <si>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</si>
  <si>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</si>
  <si>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</si>
  <si>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</si>
  <si>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</si>
  <si>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</si>
  <si>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</si>
  <si>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</si>
  <si>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</si>
  <si>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</si>
  <si>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</si>
  <si>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</si>
  <si>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</si>
  <si>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</si>
  <si>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</si>
  <si>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</si>
  <si>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</si>
  <si>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</si>
  <si>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</si>
  <si>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</si>
  <si>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</si>
  <si>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</si>
  <si>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</si>
  <si>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</si>
  <si>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</si>
  <si>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</si>
  <si>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</si>
  <si>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</si>
  <si>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</si>
  <si>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</si>
  <si>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</si>
  <si>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</si>
  <si>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</si>
  <si>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</si>
  <si>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</si>
  <si>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</si>
  <si>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</si>
  <si>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</si>
  <si>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</si>
  <si>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</si>
  <si>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</si>
  <si>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</si>
  <si>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</si>
  <si>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</si>
  <si>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</si>
  <si>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</si>
  <si>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</si>
  <si>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</si>
  <si>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</si>
  <si>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</si>
  <si>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</si>
  <si>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</si>
  <si>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</si>
  <si>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</si>
  <si>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</si>
  <si>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</si>
  <si>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</si>
  <si>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</si>
  <si>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</si>
  <si>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</si>
  <si>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</si>
  <si>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</si>
  <si>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</si>
  <si>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</si>
  <si>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</si>
  <si>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</si>
  <si>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</si>
  <si>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</si>
  <si>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</si>
  <si>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</si>
  <si>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</si>
  <si>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</si>
  <si>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</si>
  <si>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</si>
  <si>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</si>
  <si>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</si>
  <si>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</si>
  <si>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</si>
  <si>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</si>
  <si>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</si>
  <si>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</si>
  <si>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</si>
  <si>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</si>
  <si>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</si>
  <si>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</si>
  <si>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</si>
  <si>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</si>
  <si>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</si>
  <si>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</si>
  <si>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</si>
  <si>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</si>
  <si>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</si>
  <si>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</si>
  <si>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</si>
  <si>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</si>
  <si>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</si>
  <si>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</si>
  <si>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</si>
  <si>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</si>
  <si>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</si>
  <si>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</si>
  <si>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</si>
  <si>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</si>
  <si>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</si>
  <si>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</si>
  <si>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</si>
  <si>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</si>
  <si>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</si>
  <si>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</si>
  <si>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</si>
  <si>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</si>
  <si>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</si>
  <si>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</si>
  <si>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</si>
  <si>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</si>
  <si>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</si>
  <si>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</si>
  <si>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</si>
  <si>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</si>
  <si>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</si>
  <si>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</si>
  <si>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</si>
  <si>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</si>
  <si>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</si>
  <si>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</si>
  <si>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</si>
  <si>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</si>
  <si>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</si>
  <si>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</si>
  <si>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</si>
  <si>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</si>
  <si>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</si>
  <si>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</si>
  <si>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</si>
  <si>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</si>
  <si>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</si>
  <si>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</si>
  <si>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</si>
  <si>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</si>
  <si>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</si>
  <si>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</si>
  <si>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</si>
  <si>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</si>
  <si>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</si>
  <si>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</si>
  <si>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</si>
  <si>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</si>
  <si>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</si>
  <si>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</si>
  <si>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</si>
  <si>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</si>
  <si>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</si>
  <si>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</si>
  <si>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</si>
  <si>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</si>
  <si>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</si>
  <si>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</si>
  <si>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</si>
  <si>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</si>
  <si>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</si>
  <si>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</si>
  <si>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</si>
  <si>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</si>
  <si>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</si>
  <si>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</si>
  <si>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</si>
  <si>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</si>
  <si>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</si>
  <si>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</si>
  <si>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</si>
  <si>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</si>
  <si>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</si>
  <si>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</si>
  <si>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</si>
  <si>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</si>
  <si>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</si>
  <si>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</si>
  <si>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</si>
  <si>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</si>
  <si>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</si>
  <si>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</si>
  <si>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</si>
  <si>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</si>
  <si>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</si>
  <si>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</si>
  <si>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</si>
  <si>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</si>
  <si>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</si>
  <si>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</si>
  <si>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</si>
  <si>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</si>
  <si>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</si>
  <si>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</si>
  <si>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</si>
  <si>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</si>
  <si>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</si>
  <si>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</si>
  <si>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</si>
  <si>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</si>
  <si>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</si>
  <si>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</si>
  <si>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</si>
  <si>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</si>
  <si>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</si>
  <si>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</si>
  <si>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</si>
  <si>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</si>
  <si>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</si>
  <si>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</si>
  <si>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</si>
  <si>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</si>
  <si>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</si>
  <si>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</si>
  <si>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</si>
  <si>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</si>
  <si>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</si>
  <si>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</si>
  <si>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</si>
  <si>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</si>
  <si>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</si>
  <si>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</si>
  <si>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</si>
  <si>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</si>
  <si>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</si>
  <si>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</si>
  <si>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</si>
  <si>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</si>
  <si>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</si>
  <si>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</si>
  <si>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</si>
  <si>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</si>
  <si>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</si>
  <si>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</si>
  <si>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</si>
  <si>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</si>
  <si>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</si>
  <si>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</si>
  <si>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</si>
  <si>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</si>
  <si>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</si>
  <si>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</si>
  <si>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</si>
  <si>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</si>
  <si>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</si>
  <si>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</si>
  <si>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</si>
  <si>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</si>
  <si>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</si>
  <si>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</si>
  <si>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</si>
  <si>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</si>
  <si>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</si>
  <si>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</si>
  <si>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</si>
  <si>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</si>
  <si>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</si>
  <si>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</si>
  <si>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</si>
  <si>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</si>
  <si>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</si>
  <si>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</si>
  <si>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</si>
  <si>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</si>
  <si>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</si>
  <si>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</si>
  <si>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</si>
  <si>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</si>
  <si>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</si>
  <si>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</si>
  <si>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</si>
  <si>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</si>
  <si>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</si>
  <si>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</si>
  <si>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</si>
  <si>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</si>
  <si>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</si>
  <si>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</si>
  <si>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</si>
  <si>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</si>
  <si>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</si>
  <si>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</si>
  <si>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</si>
  <si>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</si>
  <si>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</si>
  <si>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</si>
  <si>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</si>
  <si>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</si>
  <si>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</si>
  <si>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</si>
  <si>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</si>
  <si>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</si>
  <si>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</si>
  <si>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</si>
  <si>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</si>
  <si>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</si>
  <si>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</si>
  <si>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</si>
  <si>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</si>
  <si>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</si>
  <si>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</si>
  <si>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</si>
  <si>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</si>
  <si>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</si>
  <si>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</si>
  <si>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</si>
  <si>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</si>
  <si>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</si>
  <si>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</si>
  <si>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</si>
  <si>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</si>
  <si>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</si>
  <si>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</si>
  <si>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</si>
  <si>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</si>
  <si>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</si>
  <si>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</si>
  <si>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</si>
  <si>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</si>
  <si>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</si>
  <si>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</si>
  <si>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</si>
  <si>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</si>
  <si>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</si>
  <si>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</si>
  <si>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</si>
  <si>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</si>
  <si>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</si>
  <si>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</si>
  <si>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</si>
  <si>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</si>
  <si>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</si>
  <si>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</si>
  <si>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</si>
  <si>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</si>
  <si>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</si>
  <si>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</si>
  <si>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</si>
  <si>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</si>
  <si>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</si>
  <si>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</si>
  <si>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</si>
  <si>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</si>
  <si>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</si>
  <si>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</si>
  <si>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</si>
  <si>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</si>
  <si>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</si>
  <si>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</si>
  <si>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</si>
  <si>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</si>
  <si>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</si>
  <si>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</si>
  <si>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</si>
  <si>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</si>
  <si>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</si>
  <si>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</si>
  <si>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</si>
  <si>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</si>
  <si>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</si>
  <si>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</si>
  <si>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</si>
  <si>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</si>
  <si>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</si>
  <si>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</si>
  <si>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</si>
  <si>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</si>
  <si>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</si>
  <si>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</si>
  <si>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</si>
  <si>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</si>
  <si>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</si>
  <si>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</si>
  <si>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</si>
  <si>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</si>
  <si>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</si>
  <si>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</si>
  <si>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</si>
  <si>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</si>
  <si>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</si>
  <si>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</si>
  <si>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</si>
  <si>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</si>
  <si>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</si>
  <si>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</si>
  <si>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</si>
  <si>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</si>
  <si>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</si>
  <si>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</si>
  <si>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</si>
  <si>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</si>
  <si>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</si>
  <si>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</si>
  <si>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</si>
  <si>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</si>
  <si>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</si>
  <si>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</si>
  <si>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</si>
  <si>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</si>
  <si>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</si>
  <si>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</si>
  <si>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</si>
  <si>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</si>
  <si>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</si>
  <si>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</si>
  <si>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</si>
  <si>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</si>
  <si>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</si>
  <si>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</si>
  <si>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</si>
  <si>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</si>
  <si>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</si>
  <si>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</si>
  <si>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</si>
  <si>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</si>
  <si>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</si>
  <si>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</si>
  <si>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</si>
  <si>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</si>
  <si>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</si>
  <si>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</si>
  <si>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</si>
  <si>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</si>
  <si>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</si>
  <si>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</si>
  <si>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</si>
  <si>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</si>
  <si>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</si>
  <si>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</si>
  <si>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</si>
  <si>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</si>
  <si>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</si>
  <si>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</si>
  <si>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</si>
  <si>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</si>
  <si>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</si>
  <si>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</si>
  <si>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</si>
  <si>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</si>
  <si>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</si>
  <si>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</si>
  <si>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</si>
  <si>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</si>
  <si>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</si>
  <si>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</si>
  <si>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</si>
  <si>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</si>
  <si>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</si>
  <si>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</si>
  <si>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</si>
  <si>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</si>
  <si>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</si>
  <si>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</si>
  <si>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</si>
  <si>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</si>
  <si>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</si>
  <si>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</si>
  <si>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</si>
  <si>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</si>
  <si>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</si>
  <si>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</si>
  <si>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</si>
  <si>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</si>
  <si>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</si>
  <si>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</si>
  <si>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</si>
  <si>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</si>
  <si>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</si>
  <si>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</si>
  <si>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</si>
  <si>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</si>
  <si>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</si>
  <si>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</si>
  <si>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</si>
  <si>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</si>
  <si>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</si>
  <si>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</si>
  <si>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</si>
  <si>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</si>
  <si>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</si>
  <si>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</si>
  <si>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</si>
  <si>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</si>
  <si>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</si>
  <si>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</si>
  <si>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</si>
  <si>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</si>
  <si>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</si>
  <si>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</si>
  <si>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</si>
  <si>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</si>
  <si>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</si>
  <si>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</si>
  <si>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</si>
  <si>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</si>
  <si>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</si>
  <si>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</si>
  <si>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</si>
  <si>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</si>
  <si>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</si>
  <si>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</si>
  <si>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</si>
  <si>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</si>
  <si>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</si>
  <si>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</si>
  <si>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</si>
  <si>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</si>
  <si>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</si>
  <si>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</si>
  <si>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</si>
  <si>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</si>
  <si>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</si>
  <si>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</si>
  <si>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</si>
  <si>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</si>
  <si>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</si>
  <si>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</si>
  <si>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</si>
  <si>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</si>
  <si>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</si>
  <si>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</si>
  <si>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</si>
  <si>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</si>
  <si>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</si>
  <si>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</si>
  <si>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</si>
  <si>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</si>
  <si>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</si>
  <si>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</si>
  <si>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</si>
  <si>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</si>
  <si>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</si>
  <si>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</si>
  <si>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</si>
  <si>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</si>
  <si>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</si>
  <si>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</si>
  <si>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</si>
  <si>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</si>
  <si>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</si>
  <si>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</si>
  <si>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</si>
  <si>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</si>
  <si>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</si>
  <si>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</si>
  <si>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</si>
  <si>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</si>
  <si>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</si>
  <si>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</si>
  <si>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</si>
  <si>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</si>
  <si>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</si>
  <si>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</si>
  <si>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</si>
  <si>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</si>
  <si>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</si>
  <si>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</si>
  <si>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</si>
  <si>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</si>
  <si>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</si>
  <si>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</si>
  <si>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</si>
  <si>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</si>
  <si>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</si>
  <si>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</si>
  <si>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</si>
  <si>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</si>
  <si>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</si>
  <si>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</si>
  <si>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</si>
  <si>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</si>
  <si>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</si>
  <si>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</si>
  <si>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</si>
  <si>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</si>
  <si>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</si>
  <si>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</si>
  <si>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</si>
  <si>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</si>
  <si>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</si>
  <si>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</si>
  <si>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</si>
  <si>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</si>
  <si>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</si>
  <si>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</si>
  <si>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</si>
  <si>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</si>
  <si>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</si>
  <si>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</si>
  <si>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</si>
  <si>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</si>
  <si>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</si>
  <si>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</si>
  <si>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</si>
  <si>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</si>
  <si>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</si>
  <si>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</si>
  <si>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</si>
  <si>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</si>
  <si>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</si>
  <si>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</si>
  <si>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</si>
  <si>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</si>
  <si>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</si>
  <si>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</si>
  <si>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</si>
  <si>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</si>
  <si>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</si>
  <si>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</si>
  <si>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</si>
  <si>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</si>
  <si>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</si>
  <si>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</si>
  <si>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</si>
  <si>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</si>
  <si>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</si>
  <si>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</si>
  <si>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</si>
  <si>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</si>
  <si>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</si>
  <si>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</si>
  <si>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</si>
  <si>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</si>
  <si>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</si>
  <si>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</si>
  <si>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</si>
  <si>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</si>
  <si>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</si>
  <si>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</si>
  <si>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</si>
  <si>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</si>
  <si>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</si>
  <si>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</si>
  <si>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</si>
  <si>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</si>
  <si>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</si>
  <si>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</si>
  <si>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</si>
  <si>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</si>
  <si>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</si>
  <si>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</si>
  <si>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</si>
  <si>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</si>
  <si>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</si>
  <si>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</si>
  <si>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</si>
  <si>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</si>
  <si>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</si>
  <si>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</si>
  <si>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</si>
  <si>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</si>
  <si>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</si>
  <si>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</si>
  <si>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</si>
  <si>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</si>
  <si>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</si>
  <si>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</si>
  <si>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</si>
  <si>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</si>
  <si>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</si>
  <si>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</si>
  <si>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</si>
  <si>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</si>
  <si>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</si>
  <si>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</si>
  <si>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</si>
  <si>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</si>
  <si>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</si>
  <si>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</si>
  <si>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</si>
  <si>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</si>
  <si>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</si>
  <si>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</si>
  <si>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</si>
  <si>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</si>
  <si>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</si>
  <si>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</si>
  <si>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</si>
  <si>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</si>
  <si>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</si>
  <si>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</si>
  <si>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</si>
  <si>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</si>
  <si>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</si>
  <si>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</si>
  <si>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</si>
  <si>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</si>
  <si>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</si>
  <si>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</si>
  <si>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</si>
  <si>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</si>
  <si>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</si>
  <si>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</si>
  <si>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</si>
  <si>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</si>
  <si>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</si>
  <si>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</si>
  <si>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</si>
  <si>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</si>
  <si>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</si>
  <si>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</si>
  <si>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</si>
  <si>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</si>
  <si>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</si>
  <si>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</si>
  <si>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</si>
  <si>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</si>
  <si>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</si>
  <si>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</si>
  <si>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</si>
  <si>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</si>
  <si>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</si>
  <si>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</si>
  <si>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</si>
  <si>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</si>
  <si>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</si>
  <si>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</si>
  <si>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</si>
  <si>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</si>
  <si>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</si>
  <si>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</si>
  <si>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</si>
  <si>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</si>
  <si>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</si>
  <si>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</si>
  <si>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</si>
  <si>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</si>
  <si>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</si>
  <si>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</si>
  <si>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</si>
  <si>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</si>
  <si>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</si>
  <si>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</si>
  <si>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</si>
  <si>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</si>
  <si>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</si>
  <si>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</si>
  <si>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</si>
  <si>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</si>
  <si>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</si>
  <si>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</si>
  <si>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</si>
  <si>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</si>
  <si>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</si>
  <si>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</si>
  <si>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</si>
  <si>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</si>
  <si>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</si>
  <si>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</si>
  <si>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</si>
  <si>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</si>
  <si>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</si>
  <si>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</si>
  <si>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</si>
  <si>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</si>
  <si>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</si>
  <si>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</si>
  <si>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</si>
  <si>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</si>
  <si>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</si>
  <si>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</si>
  <si>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</si>
  <si>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</si>
  <si>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</si>
  <si>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</si>
  <si>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</si>
  <si>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</si>
  <si>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</si>
  <si>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</si>
  <si>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</si>
  <si>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</si>
  <si>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</si>
  <si>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</si>
  <si>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</si>
  <si>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</si>
  <si>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</si>
  <si>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</si>
  <si>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</si>
  <si>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</si>
  <si>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</si>
  <si>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</si>
  <si>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</si>
  <si>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</si>
  <si>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</si>
  <si>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</si>
  <si>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</si>
  <si>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</si>
  <si>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</si>
  <si>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</si>
  <si>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</si>
  <si>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</si>
  <si>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</si>
  <si>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</si>
  <si>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</si>
  <si>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</si>
  <si>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</si>
  <si>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</si>
  <si>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</si>
  <si>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</si>
  <si>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</si>
  <si>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</si>
  <si>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</si>
  <si>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</si>
  <si>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</si>
  <si>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</si>
  <si>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</si>
  <si>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</si>
  <si>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</si>
  <si>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</si>
  <si>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</si>
  <si>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</si>
  <si>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</si>
  <si>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</si>
  <si>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</si>
  <si>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</si>
  <si>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</si>
  <si>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</si>
  <si>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</si>
  <si>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</si>
  <si>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</si>
  <si>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</si>
  <si>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</si>
  <si>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</si>
  <si>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</si>
  <si>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</si>
  <si>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</si>
  <si>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</si>
  <si>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</si>
  <si>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</si>
  <si>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</si>
  <si>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</si>
  <si>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</si>
  <si>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</si>
  <si>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</si>
  <si>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</si>
  <si>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</si>
  <si>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</si>
  <si>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</si>
  <si>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</si>
  <si>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</si>
  <si>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</si>
  <si>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</si>
  <si>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</si>
  <si>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</si>
  <si>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</si>
  <si>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</si>
  <si>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</si>
  <si>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</si>
  <si>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</si>
  <si>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</si>
  <si>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</si>
  <si>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</si>
  <si>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</si>
  <si>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</si>
  <si>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</si>
  <si>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</si>
  <si>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</si>
  <si>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</si>
  <si>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</si>
  <si>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</si>
  <si>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</si>
  <si>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</si>
  <si>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</si>
  <si>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</si>
  <si>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</si>
  <si>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</si>
  <si>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</si>
  <si>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</si>
  <si>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</si>
  <si>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</si>
  <si>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</si>
  <si>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</si>
  <si>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</si>
  <si>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</si>
  <si>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</si>
  <si>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</si>
  <si>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</si>
  <si>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</si>
  <si>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</si>
  <si>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</si>
  <si>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</si>
  <si>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</si>
  <si>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</si>
  <si>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</si>
  <si>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</si>
  <si>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</si>
  <si>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</si>
  <si>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</si>
  <si>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</si>
  <si>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</si>
  <si>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</si>
  <si>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</si>
  <si>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</si>
  <si>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</si>
  <si>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</si>
  <si>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</si>
  <si>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</si>
  <si>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</si>
  <si>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</si>
  <si>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</si>
  <si>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</si>
  <si>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</si>
  <si>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</si>
  <si>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</si>
  <si>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</si>
  <si>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</si>
  <si>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</si>
  <si>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</si>
  <si>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</si>
  <si>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</si>
  <si>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</si>
  <si>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</si>
  <si>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</si>
  <si>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</si>
  <si>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</si>
  <si>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</si>
  <si>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</si>
  <si>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</si>
  <si>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</si>
  <si>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</si>
  <si>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</si>
  <si>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</si>
  <si>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</si>
  <si>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</si>
  <si>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</si>
  <si>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</si>
  <si>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</si>
  <si>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</si>
  <si>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</si>
  <si>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</si>
  <si>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</si>
  <si>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</si>
  <si>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</si>
  <si>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</si>
  <si>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</si>
  <si>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</si>
  <si>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</si>
  <si>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</si>
  <si>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</si>
  <si>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</si>
  <si>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</si>
  <si>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</si>
  <si>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</si>
  <si>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</si>
  <si>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</si>
  <si>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</si>
  <si>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</si>
  <si>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</si>
  <si>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</si>
  <si>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</si>
  <si>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</si>
  <si>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</si>
  <si>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</si>
  <si>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</si>
  <si>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</si>
  <si>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</si>
  <si>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</si>
  <si>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</si>
  <si>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</si>
  <si>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</si>
  <si>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</si>
  <si>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</si>
  <si>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</si>
  <si>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</si>
  <si>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</si>
  <si>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</si>
  <si>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</si>
  <si>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</si>
  <si>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</si>
  <si>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</si>
  <si>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</si>
  <si>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</si>
  <si>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</si>
  <si>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</si>
  <si>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</si>
  <si>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</si>
  <si>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</si>
  <si>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</si>
  <si>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</si>
  <si>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</si>
  <si>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</si>
  <si>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</si>
  <si>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</si>
  <si>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</si>
  <si>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</si>
  <si>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</si>
  <si>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</si>
  <si>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</si>
  <si>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</si>
  <si>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</si>
  <si>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</si>
  <si>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</si>
  <si>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</si>
  <si>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</si>
  <si>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</si>
  <si>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</si>
  <si>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</si>
  <si>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</si>
  <si>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</si>
  <si>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</si>
  <si>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</si>
  <si>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</si>
  <si>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</si>
  <si>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</si>
  <si>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</si>
  <si>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</si>
  <si>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</si>
  <si>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</si>
  <si>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</si>
  <si>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</si>
  <si>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</si>
  <si>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</si>
  <si>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</si>
  <si>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</si>
  <si>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</si>
  <si>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</si>
  <si>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</si>
  <si>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</si>
  <si>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</si>
  <si>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</si>
  <si>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</si>
  <si>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</si>
  <si>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</si>
  <si>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</si>
  <si>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</si>
  <si>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</si>
  <si>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</si>
  <si>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</si>
  <si>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</si>
  <si>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</si>
  <si>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</si>
  <si>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</si>
  <si>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</si>
  <si>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</si>
  <si>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</si>
  <si>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</si>
  <si>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</si>
  <si>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</si>
  <si>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</si>
  <si>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</si>
  <si>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</si>
  <si>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</si>
  <si>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</si>
  <si>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</si>
  <si>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</si>
  <si>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</si>
  <si>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</si>
  <si>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</si>
  <si>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</si>
  <si>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</si>
  <si>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</si>
  <si>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</si>
  <si>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</si>
  <si>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</si>
  <si>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</si>
  <si>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</si>
  <si>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</si>
  <si>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</si>
  <si>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</si>
  <si>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</si>
  <si>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</si>
  <si>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</si>
  <si>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</si>
  <si>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</si>
  <si>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</si>
  <si>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</si>
  <si>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</si>
  <si>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</si>
  <si>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</si>
  <si>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</si>
  <si>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</si>
  <si>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</si>
  <si>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</si>
  <si>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</si>
  <si>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</si>
  <si>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</si>
  <si>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</si>
  <si>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</si>
  <si>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</si>
  <si>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</si>
  <si>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</si>
  <si>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</si>
  <si>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</si>
  <si>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</si>
  <si>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</si>
  <si>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</si>
  <si>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</si>
  <si>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</si>
  <si>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</si>
  <si>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</si>
  <si>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</si>
  <si>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</si>
  <si>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</si>
  <si>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</si>
  <si>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</si>
  <si>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</si>
  <si>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</si>
  <si>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</si>
  <si>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</si>
  <si>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</si>
  <si>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</si>
  <si>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</si>
  <si>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</si>
  <si>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</si>
  <si>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</si>
  <si>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</si>
  <si>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</si>
  <si>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</si>
  <si>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</si>
  <si>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</si>
  <si>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</si>
  <si>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</si>
  <si>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</si>
  <si>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</si>
  <si>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</si>
  <si>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</si>
  <si>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</si>
  <si>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</si>
  <si>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</si>
  <si>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</si>
  <si>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</si>
  <si>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</si>
  <si>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</si>
  <si>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</si>
  <si>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</si>
  <si>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</si>
  <si>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</si>
  <si>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</si>
  <si>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</si>
  <si>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</si>
  <si>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</si>
  <si>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</si>
  <si>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</si>
  <si>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</si>
  <si>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</si>
  <si>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</si>
  <si>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</si>
  <si>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</si>
  <si>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</si>
  <si>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</si>
  <si>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</si>
  <si>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</si>
  <si>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</si>
  <si>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</si>
  <si>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</si>
  <si>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</si>
  <si>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</si>
  <si>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</si>
  <si>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</si>
  <si>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</si>
  <si>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</si>
  <si>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</si>
  <si>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</si>
  <si>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</si>
  <si>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</si>
  <si>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</si>
  <si>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</si>
  <si>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</si>
  <si>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</si>
  <si>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</si>
  <si>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</si>
  <si>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</si>
  <si>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</si>
  <si>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</si>
  <si>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</si>
  <si>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</si>
  <si>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</si>
  <si>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</si>
  <si>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</si>
  <si>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</si>
  <si>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</si>
  <si>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</si>
  <si>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</si>
  <si>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</si>
  <si>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</si>
  <si>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</si>
  <si>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</si>
  <si>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</si>
  <si>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</si>
  <si>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</si>
  <si>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</si>
  <si>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</si>
  <si>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</si>
  <si>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</si>
  <si>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</si>
  <si>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</si>
  <si>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</si>
  <si>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</si>
  <si>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</si>
  <si>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</si>
  <si>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</si>
  <si>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</si>
  <si>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</si>
  <si>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</si>
  <si>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</si>
  <si>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</si>
  <si>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</si>
  <si>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</si>
  <si>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</si>
  <si>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</si>
  <si>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</si>
  <si>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</si>
  <si>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</si>
  <si>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</si>
  <si>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</si>
  <si>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</si>
  <si>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</si>
  <si>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</si>
  <si>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</si>
  <si>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</si>
  <si>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</si>
  <si>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</si>
  <si>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</si>
  <si>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</si>
  <si>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</si>
  <si>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</si>
  <si>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</si>
  <si>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</si>
  <si>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</si>
  <si>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</si>
  <si>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</si>
  <si>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</si>
  <si>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</si>
  <si>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</si>
  <si>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</si>
  <si>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</si>
  <si>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</si>
  <si>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</si>
  <si>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</si>
  <si>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</si>
  <si>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</si>
  <si>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</si>
  <si>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</si>
  <si>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</si>
  <si>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</si>
  <si>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</si>
  <si>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</si>
  <si>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</si>
  <si>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</si>
  <si>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</si>
  <si>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</si>
  <si>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</si>
  <si>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</si>
  <si>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</si>
  <si>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</si>
  <si>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</si>
  <si>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</si>
  <si>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</si>
  <si>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</si>
  <si>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</si>
  <si>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</si>
  <si>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</si>
  <si>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</si>
  <si>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</si>
  <si>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</si>
  <si>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</si>
  <si>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</si>
  <si>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</si>
  <si>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</si>
  <si>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</si>
  <si>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</si>
  <si>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</si>
  <si>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</si>
  <si>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</si>
  <si>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</si>
  <si>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</si>
  <si>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</si>
  <si>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</si>
  <si>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</si>
  <si>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</si>
  <si>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</si>
  <si>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</si>
  <si>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</si>
  <si>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</si>
  <si>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</si>
  <si>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</si>
  <si>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</si>
  <si>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</si>
  <si>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</si>
  <si>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</si>
  <si>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</si>
  <si>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</si>
  <si>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</si>
  <si>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</si>
  <si>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</si>
  <si>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</si>
  <si>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</si>
  <si>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</si>
  <si>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</si>
  <si>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</si>
  <si>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</si>
  <si>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</si>
  <si>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</si>
  <si>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</si>
  <si>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</si>
  <si>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</si>
  <si>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</si>
  <si>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</si>
  <si>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</si>
  <si>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</si>
  <si>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</si>
  <si>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</si>
  <si>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</si>
  <si>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</si>
  <si>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</si>
  <si>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</si>
  <si>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</si>
  <si>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</si>
  <si>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</si>
  <si>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</si>
  <si>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</si>
  <si>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</si>
  <si>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</si>
  <si>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</si>
  <si>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</si>
  <si>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</si>
  <si>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</si>
  <si>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</si>
  <si>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</si>
  <si>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</si>
  <si>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</si>
  <si>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</si>
  <si>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</si>
  <si>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</si>
  <si>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</si>
  <si>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</si>
  <si>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</si>
  <si>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</si>
  <si>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</si>
  <si>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</si>
  <si>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</si>
  <si>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</si>
  <si>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</si>
  <si>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</si>
  <si>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</si>
  <si>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</si>
  <si>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</si>
  <si>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</si>
  <si>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</si>
  <si>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</si>
  <si>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</si>
  <si>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</si>
  <si>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</si>
  <si>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</si>
  <si>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</si>
  <si>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</si>
  <si>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</si>
  <si>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</si>
  <si>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</si>
  <si>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</si>
  <si>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</si>
  <si>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</si>
  <si>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</si>
  <si>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</si>
  <si>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</si>
  <si>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</si>
  <si>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</si>
  <si>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</si>
  <si>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</si>
  <si>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</si>
  <si>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</si>
  <si>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</si>
  <si>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</si>
  <si>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</si>
  <si>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</si>
  <si>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</si>
  <si>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</si>
  <si>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</si>
  <si>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</si>
  <si>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</si>
  <si>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</si>
  <si>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</si>
  <si>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</si>
  <si>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</si>
  <si>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</si>
  <si>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</si>
  <si>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</si>
  <si>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</si>
  <si>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</si>
  <si>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</si>
  <si>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</si>
  <si>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</si>
  <si>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</si>
  <si>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</si>
  <si>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</si>
  <si>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</si>
  <si>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</si>
  <si>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</si>
  <si>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</si>
  <si>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</si>
  <si>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</si>
  <si>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</si>
  <si>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</si>
  <si>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</si>
  <si>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</si>
  <si>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</si>
  <si>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</si>
  <si>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</si>
  <si>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</si>
  <si>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</si>
  <si>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</si>
  <si>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</si>
  <si>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</si>
  <si>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</si>
  <si>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</si>
  <si>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</si>
  <si>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</si>
  <si>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</si>
  <si>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</si>
  <si>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</si>
  <si>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</si>
  <si>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</si>
  <si>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</si>
  <si>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</si>
  <si>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</si>
  <si>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</si>
  <si>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</si>
  <si>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</si>
  <si>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</si>
  <si>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</si>
  <si>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</si>
  <si>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</si>
  <si>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</si>
  <si>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</si>
  <si>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</si>
  <si>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</si>
  <si>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</si>
  <si>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</si>
  <si>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</si>
  <si>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</si>
  <si>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</si>
  <si>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</si>
  <si>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</si>
  <si>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</si>
  <si>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</si>
  <si>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</si>
  <si>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</si>
  <si>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</si>
  <si>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</si>
  <si>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</si>
  <si>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</si>
  <si>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</si>
  <si>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</si>
  <si>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</si>
  <si>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</si>
  <si>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</si>
  <si>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</si>
  <si>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</si>
  <si>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</si>
  <si>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</si>
  <si>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</si>
  <si>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</si>
  <si>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</si>
  <si>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</si>
  <si>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</si>
  <si>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</si>
  <si>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</si>
  <si>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</si>
  <si>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</si>
  <si>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</si>
  <si>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</si>
  <si>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</si>
  <si>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</si>
  <si>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</si>
  <si>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</si>
  <si>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</si>
  <si>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</si>
  <si>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</si>
  <si>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</si>
  <si>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</si>
  <si>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</si>
  <si>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</si>
  <si>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</si>
  <si>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</si>
  <si>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</si>
  <si>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</si>
  <si>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</si>
  <si>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</si>
  <si>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</si>
  <si>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</si>
  <si>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</si>
  <si>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</si>
  <si>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</si>
  <si>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</si>
  <si>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</si>
  <si>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</si>
  <si>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</si>
  <si>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</si>
  <si>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</si>
  <si>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</si>
  <si>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</si>
  <si>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</si>
  <si>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</si>
  <si>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</si>
  <si>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</si>
  <si>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</si>
  <si>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</si>
  <si>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</si>
  <si>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</si>
  <si>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</si>
  <si>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</si>
  <si>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</si>
  <si>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</si>
  <si>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</si>
  <si>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</si>
  <si>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</si>
  <si>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</si>
  <si>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</si>
  <si>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</si>
  <si>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</si>
  <si>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</si>
  <si>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</si>
  <si>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</si>
  <si>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</si>
  <si>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</si>
  <si>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</si>
  <si>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</si>
  <si>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</si>
  <si>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</si>
  <si>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</si>
  <si>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</si>
  <si>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</si>
  <si>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</si>
  <si>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</si>
  <si>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</si>
  <si>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</si>
  <si>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</si>
  <si>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</si>
  <si>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</si>
  <si>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</si>
  <si>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</si>
  <si>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</si>
  <si>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</si>
  <si>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</si>
  <si>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</si>
  <si>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</si>
  <si>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</si>
  <si>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</si>
  <si>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</si>
  <si>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</si>
  <si>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</si>
  <si>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</si>
  <si>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</si>
  <si>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</si>
  <si>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</si>
  <si>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</si>
  <si>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</si>
  <si>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</si>
  <si>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</si>
  <si>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</si>
  <si>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</si>
  <si>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</si>
  <si>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</si>
  <si>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</si>
  <si>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</si>
  <si>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</si>
  <si>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</si>
  <si>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</si>
  <si>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</si>
  <si>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</si>
  <si>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</si>
  <si>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</si>
  <si>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</si>
  <si>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</si>
  <si>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</si>
  <si>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</si>
  <si>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</si>
  <si>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</si>
  <si>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</si>
  <si>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</si>
  <si>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</si>
  <si>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</si>
  <si>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</si>
  <si>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</si>
  <si>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</si>
  <si>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</si>
  <si>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</si>
  <si>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</si>
  <si>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</si>
  <si>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</si>
  <si>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</si>
  <si>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</si>
  <si>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</si>
  <si>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</si>
  <si>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</si>
  <si>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</si>
  <si>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</si>
  <si>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</si>
  <si>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</si>
  <si>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</si>
  <si>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</si>
  <si>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</si>
  <si>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</si>
  <si>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</si>
  <si>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</si>
  <si>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</si>
  <si>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</si>
  <si>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</si>
  <si>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</si>
  <si>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</si>
  <si>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</si>
  <si>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</si>
  <si>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</si>
  <si>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</si>
  <si>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</si>
  <si>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</si>
  <si>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</si>
  <si>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</si>
  <si>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</si>
  <si>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</si>
  <si>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</si>
  <si>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</si>
  <si>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</si>
  <si>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</si>
  <si>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</si>
  <si>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</si>
  <si>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</si>
  <si>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</si>
  <si>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</si>
  <si>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</si>
  <si>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</si>
  <si>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</si>
  <si>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</si>
  <si>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</si>
  <si>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</si>
  <si>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</si>
  <si>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</si>
  <si>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</si>
  <si>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</si>
  <si>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</si>
  <si>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</si>
  <si>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</si>
  <si>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</si>
  <si>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</si>
  <si>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</si>
  <si>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</si>
  <si>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</si>
  <si>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</si>
  <si>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</si>
  <si>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</si>
  <si>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</si>
  <si>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</si>
  <si>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</si>
  <si>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</si>
  <si>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</si>
  <si>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</si>
  <si>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</si>
  <si>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</si>
  <si>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</si>
  <si>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</si>
  <si>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</si>
  <si>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</si>
  <si>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</si>
  <si>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</si>
  <si>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</si>
  <si>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</si>
  <si>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</si>
  <si>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</si>
  <si>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</si>
  <si>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</si>
  <si>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</si>
  <si>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</si>
  <si>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</si>
  <si>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</si>
  <si>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</si>
  <si>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</si>
  <si>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</si>
  <si>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</si>
  <si>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</si>
  <si>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</si>
  <si>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</si>
  <si>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</si>
  <si>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</si>
  <si>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</si>
  <si>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</si>
  <si>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</si>
  <si>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</si>
  <si>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</si>
  <si>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</si>
  <si>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</si>
  <si>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</si>
  <si>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</si>
  <si>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</si>
  <si>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</si>
  <si>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</si>
  <si>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</si>
  <si>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</si>
  <si>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</si>
  <si>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</si>
  <si>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</si>
  <si>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</si>
  <si>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</si>
  <si>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</si>
  <si>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</si>
  <si>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</si>
  <si>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</si>
  <si>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</si>
  <si>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</si>
  <si>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</si>
  <si>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</si>
  <si>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</si>
  <si>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</si>
  <si>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</si>
  <si>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</si>
  <si>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</si>
  <si>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</si>
  <si>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</si>
  <si>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</si>
  <si>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</si>
  <si>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</si>
  <si>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</si>
  <si>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</si>
  <si>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</si>
  <si>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</si>
  <si>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</si>
  <si>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</si>
  <si>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</si>
  <si>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</si>
  <si>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</si>
  <si>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</si>
  <si>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</si>
  <si>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</si>
  <si>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</si>
  <si>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</si>
  <si>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</si>
  <si>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</si>
  <si>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</si>
  <si>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</si>
  <si>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</si>
  <si>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</si>
  <si>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</si>
  <si>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</si>
  <si>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</si>
  <si>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</si>
  <si>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</si>
  <si>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</si>
  <si>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</si>
  <si>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</si>
  <si>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</si>
  <si>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</si>
  <si>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</si>
  <si>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</si>
  <si>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</si>
  <si>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</si>
  <si>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</si>
  <si>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</si>
  <si>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</si>
  <si>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</si>
  <si>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</si>
  <si>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</si>
  <si>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</si>
  <si>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</si>
  <si>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</si>
  <si>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</si>
  <si>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</si>
  <si>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</si>
  <si>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</si>
  <si>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</si>
  <si>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</si>
  <si>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</si>
  <si>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</si>
  <si>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</si>
  <si>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</si>
  <si>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</si>
  <si>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</si>
  <si>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</si>
  <si>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</si>
  <si>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</si>
  <si>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</si>
  <si>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</si>
  <si>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</si>
  <si>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</si>
  <si>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</si>
  <si>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</si>
  <si>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</si>
  <si>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</si>
  <si>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</si>
  <si>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</si>
  <si>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</si>
  <si>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</si>
  <si>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</si>
  <si>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</si>
  <si>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</si>
  <si>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</si>
  <si>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</si>
  <si>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</si>
  <si>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</si>
  <si>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</si>
  <si>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</si>
  <si>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</si>
  <si>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</si>
  <si>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</si>
  <si>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</si>
  <si>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</si>
  <si>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</si>
  <si>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</si>
  <si>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</si>
  <si>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</si>
  <si>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</si>
  <si>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</si>
  <si>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</si>
  <si>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</si>
  <si>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</si>
  <si>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</si>
  <si>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</si>
  <si>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</si>
  <si>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</si>
  <si>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</si>
  <si>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</si>
  <si>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</si>
  <si>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</si>
  <si>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</si>
  <si>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</si>
  <si>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</si>
  <si>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</si>
  <si>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</si>
  <si>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</si>
  <si>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</si>
  <si>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</si>
  <si>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</si>
  <si>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</si>
  <si>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</si>
  <si>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</si>
  <si>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</si>
  <si>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</si>
  <si>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</si>
  <si>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</si>
  <si>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</si>
  <si>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</si>
  <si>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</si>
  <si>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</si>
  <si>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</si>
  <si>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</si>
  <si>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</si>
  <si>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</si>
  <si>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</si>
  <si>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</si>
  <si>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</si>
  <si>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</si>
  <si>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</si>
  <si>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</si>
  <si>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</si>
  <si>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</si>
  <si>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</si>
  <si>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</si>
  <si>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</si>
  <si>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</si>
  <si>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</si>
  <si>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</si>
  <si>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</si>
  <si>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</si>
  <si>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</si>
  <si>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</si>
  <si>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</si>
  <si>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</si>
  <si>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</si>
  <si>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</si>
  <si>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</si>
  <si>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</si>
  <si>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</si>
  <si>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</si>
  <si>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</si>
  <si>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</si>
  <si>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</si>
  <si>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</si>
  <si>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</si>
  <si>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</si>
  <si>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</si>
  <si>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</si>
  <si>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</si>
  <si>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</si>
  <si>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</si>
  <si>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</si>
  <si>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</si>
  <si>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</si>
  <si>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</si>
  <si>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</si>
  <si>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</si>
  <si>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</si>
  <si>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</si>
  <si>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</si>
  <si>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</si>
  <si>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</si>
  <si>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</si>
  <si>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</si>
  <si>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</si>
  <si>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</si>
  <si>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</si>
  <si>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</si>
  <si>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</si>
  <si>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</si>
  <si>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</si>
  <si>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</si>
  <si>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</si>
  <si>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</si>
  <si>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</si>
  <si>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</si>
  <si>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</si>
  <si>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</si>
  <si>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</si>
  <si>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</si>
  <si>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</si>
  <si>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</si>
  <si>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</si>
  <si>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</si>
  <si>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</si>
  <si>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</si>
  <si>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</si>
  <si>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</si>
  <si>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</si>
  <si>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</si>
  <si>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</si>
  <si>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</si>
  <si>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</si>
  <si>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</si>
  <si>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</si>
  <si>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</si>
  <si>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</si>
  <si>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</si>
  <si>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</si>
  <si>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</si>
  <si>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</si>
  <si>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</si>
  <si>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</si>
  <si>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</si>
  <si>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</si>
  <si>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</si>
  <si>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</si>
  <si>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</si>
  <si>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</si>
  <si>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</si>
  <si>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</si>
  <si>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</si>
  <si>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</si>
  <si>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</si>
  <si>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</si>
  <si>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</si>
  <si>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</si>
  <si>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</si>
  <si>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</si>
  <si>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</si>
  <si>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</si>
  <si>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</si>
  <si>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</si>
  <si>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</si>
  <si>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</si>
  <si>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</si>
  <si>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</si>
  <si>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</si>
  <si>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</si>
  <si>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</si>
  <si>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</si>
  <si>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</si>
  <si>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</si>
  <si>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</si>
  <si>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</si>
  <si>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</si>
  <si>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</si>
  <si>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</si>
  <si>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</si>
  <si>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</si>
  <si>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</si>
  <si>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</si>
  <si>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</si>
  <si>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</si>
  <si>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</si>
  <si>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</si>
  <si>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</si>
  <si>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</si>
  <si>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</si>
  <si>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</si>
  <si>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</si>
  <si>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</si>
  <si>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</si>
  <si>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</si>
  <si>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</si>
  <si>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</si>
  <si>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</si>
  <si>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</si>
  <si>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</si>
  <si>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</si>
  <si>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</si>
  <si>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</si>
  <si>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</si>
  <si>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</si>
  <si>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</si>
  <si>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</si>
  <si>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</si>
  <si>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</si>
  <si>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</si>
  <si>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</si>
  <si>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</si>
  <si>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</si>
  <si>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</si>
  <si>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</si>
  <si>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</si>
  <si>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</si>
  <si>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</si>
  <si>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</si>
  <si>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</si>
  <si>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</si>
  <si>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</si>
  <si>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</si>
  <si>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</si>
  <si>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</si>
  <si>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</si>
  <si>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</si>
  <si>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</si>
  <si>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</si>
  <si>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</si>
  <si>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</si>
  <si>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</si>
  <si>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</si>
  <si>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</si>
  <si>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</si>
  <si>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</si>
  <si>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</si>
  <si>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</si>
  <si>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</si>
  <si>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</si>
  <si>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</si>
  <si>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</si>
  <si>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</si>
  <si>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</si>
  <si>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</si>
  <si>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</si>
  <si>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</si>
  <si>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</si>
  <si>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</si>
  <si>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</si>
  <si>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</si>
  <si>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</si>
  <si>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</si>
  <si>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</si>
  <si>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</si>
  <si>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</si>
  <si>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</si>
  <si>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</si>
  <si>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</si>
  <si>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</si>
  <si>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</si>
  <si>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</si>
  <si>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</si>
  <si>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</si>
  <si>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</si>
  <si>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</si>
  <si>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</si>
  <si>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</si>
  <si>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</si>
  <si>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</si>
  <si>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</si>
  <si>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</si>
  <si>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</si>
  <si>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</si>
  <si>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</si>
  <si>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</si>
  <si>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</si>
  <si>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</si>
  <si>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</si>
  <si>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</si>
  <si>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</si>
  <si>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</si>
  <si>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</si>
  <si>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</si>
  <si>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</si>
  <si>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</si>
  <si>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</si>
  <si>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</si>
  <si>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</si>
  <si>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</si>
  <si>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</si>
  <si>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</si>
  <si>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</si>
  <si>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</si>
  <si>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</si>
  <si>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</si>
  <si>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</si>
  <si>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</si>
  <si>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</si>
  <si>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</si>
  <si>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</si>
  <si>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</si>
  <si>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</si>
  <si>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</si>
  <si>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</si>
  <si>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</si>
  <si>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</si>
  <si>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</si>
  <si>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</si>
  <si>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</si>
  <si>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</si>
  <si>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</si>
  <si>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</si>
  <si>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</si>
  <si>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</si>
  <si>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</si>
  <si>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</si>
  <si>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</si>
  <si>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</si>
  <si>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</si>
  <si>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</si>
  <si>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</si>
  <si>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</si>
  <si>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</si>
  <si>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</si>
  <si>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</si>
  <si>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</si>
  <si>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</si>
  <si>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</si>
  <si>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</si>
  <si>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</si>
  <si>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</si>
  <si>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</si>
  <si>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</si>
  <si>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</si>
  <si>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</si>
  <si>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</si>
  <si>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</si>
  <si>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</si>
  <si>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</si>
  <si>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</si>
  <si>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</si>
  <si>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</si>
  <si>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</si>
  <si>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</si>
  <si>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</si>
  <si>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</si>
  <si>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</si>
  <si>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</si>
  <si>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</si>
  <si>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</si>
  <si>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</si>
  <si>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</si>
  <si>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</si>
  <si>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</si>
  <si>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</si>
  <si>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</si>
  <si>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</si>
  <si>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</si>
  <si>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</si>
  <si>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</si>
  <si>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</si>
  <si>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</si>
  <si>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</si>
  <si>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</si>
  <si>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</si>
  <si>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</si>
  <si>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</si>
  <si>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</si>
  <si>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</si>
  <si>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</si>
  <si>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</si>
  <si>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</si>
  <si>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</si>
  <si>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</si>
  <si>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</si>
  <si>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</si>
  <si>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</si>
  <si>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</si>
  <si>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</si>
  <si>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</si>
  <si>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</si>
  <si>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</si>
  <si>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</si>
  <si>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</si>
  <si>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</si>
  <si>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</si>
  <si>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</si>
  <si>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</si>
  <si>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</si>
  <si>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</si>
  <si>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</si>
  <si>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</si>
  <si>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</si>
  <si>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</si>
  <si>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</si>
  <si>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</si>
  <si>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</si>
  <si>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</si>
  <si>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</si>
  <si>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</si>
  <si>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</si>
  <si>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</si>
  <si>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</si>
  <si>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</si>
  <si>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</si>
  <si>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</si>
  <si>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</si>
  <si>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</si>
  <si>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</si>
  <si>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</si>
  <si>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</si>
  <si>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</si>
  <si>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</si>
  <si>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</si>
  <si>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</si>
  <si>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</si>
  <si>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</si>
  <si>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</si>
  <si>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</si>
  <si>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</si>
  <si>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</si>
  <si>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</si>
  <si>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</si>
  <si>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</si>
  <si>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</si>
  <si>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</si>
  <si>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</si>
  <si>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</si>
  <si>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</si>
  <si>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</si>
  <si>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</si>
  <si>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</si>
  <si>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</si>
  <si>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</si>
  <si>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</si>
  <si>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</si>
  <si>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</si>
  <si>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</si>
  <si>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</si>
  <si>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</si>
  <si>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</si>
  <si>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</si>
  <si>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</si>
  <si>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</si>
  <si>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</si>
  <si>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</si>
  <si>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</si>
  <si>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</si>
  <si>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</si>
  <si>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</si>
  <si>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</si>
  <si>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</si>
  <si>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</si>
  <si>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</si>
  <si>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</si>
  <si>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</si>
  <si>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</si>
  <si>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</si>
  <si>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</si>
  <si>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</si>
  <si>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</si>
  <si>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</si>
  <si>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</si>
  <si>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</si>
  <si>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</si>
  <si>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</si>
  <si>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</si>
  <si>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</si>
  <si>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</si>
  <si>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</si>
  <si>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</si>
  <si>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</si>
  <si>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</si>
  <si>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</si>
  <si>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</si>
  <si>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</si>
  <si>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</si>
  <si>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</si>
  <si>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</si>
  <si>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</si>
  <si>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</si>
  <si>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</si>
  <si>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</si>
  <si>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</si>
  <si>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</si>
  <si>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</si>
  <si>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</si>
  <si>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</si>
  <si>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</si>
  <si>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</si>
  <si>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</si>
  <si>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</si>
  <si>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</si>
  <si>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</si>
  <si>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</si>
  <si>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</si>
  <si>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</si>
  <si>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</si>
  <si>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</si>
  <si>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</si>
  <si>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</si>
  <si>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</si>
  <si>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</si>
  <si>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</si>
  <si>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</si>
  <si>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</si>
  <si>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</si>
  <si>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</si>
  <si>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</si>
  <si>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</si>
  <si>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</si>
  <si>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</si>
  <si>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</si>
  <si>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</si>
  <si>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</si>
  <si>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</si>
  <si>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</si>
  <si>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</si>
  <si>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</si>
  <si>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</si>
  <si>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</si>
  <si>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</si>
  <si>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</si>
  <si>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</si>
  <si>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</si>
  <si>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</si>
  <si>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</si>
  <si>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</si>
  <si>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</si>
  <si>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</si>
  <si>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</si>
  <si>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</si>
  <si>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</si>
  <si>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</si>
  <si>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</si>
  <si>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</si>
  <si>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</si>
  <si>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</si>
  <si>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</si>
  <si>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</si>
  <si>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</si>
  <si>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</si>
  <si>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</si>
  <si>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</si>
  <si>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</si>
  <si>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</si>
  <si>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</si>
  <si>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</si>
  <si>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</si>
  <si>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</si>
  <si>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</si>
  <si>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</si>
  <si>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</si>
  <si>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</si>
  <si>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</si>
  <si>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</si>
  <si>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</si>
  <si>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</si>
  <si>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</si>
  <si>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</si>
  <si>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</si>
  <si>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</si>
  <si>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</si>
  <si>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</si>
  <si>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</si>
  <si>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</si>
  <si>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</si>
  <si>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</si>
  <si>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</si>
  <si>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</si>
  <si>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</si>
  <si>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</si>
  <si>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</si>
  <si>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</si>
  <si>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</si>
  <si>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</si>
  <si>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</si>
  <si>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</si>
  <si>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</si>
  <si>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</si>
  <si>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</si>
  <si>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</si>
  <si>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</si>
  <si>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</si>
  <si>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</si>
  <si>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</si>
  <si>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</si>
  <si>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</si>
  <si>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</si>
  <si>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</si>
  <si>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</si>
  <si>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</si>
  <si>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</si>
  <si>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</si>
  <si>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</si>
  <si>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</si>
  <si>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</si>
  <si>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</si>
  <si>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</si>
  <si>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</si>
  <si>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</si>
  <si>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</si>
  <si>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</si>
  <si>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</si>
  <si>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</si>
  <si>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</si>
  <si>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</si>
  <si>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</si>
  <si>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</si>
  <si>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</si>
  <si>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</si>
  <si>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</si>
  <si>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</si>
  <si>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</si>
  <si>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</si>
  <si>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</si>
  <si>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</si>
  <si>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</si>
  <si>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</si>
  <si>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</si>
  <si>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</si>
  <si>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</si>
  <si>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</si>
  <si>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</si>
  <si>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</si>
  <si>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</si>
  <si>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</si>
  <si>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</si>
  <si>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</si>
  <si>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</si>
  <si>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</si>
  <si>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</si>
  <si>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</si>
  <si>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</si>
  <si>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</si>
  <si>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</si>
  <si>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</si>
  <si>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</si>
  <si>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</si>
  <si>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</si>
  <si>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</si>
  <si>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</si>
  <si>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</si>
  <si>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</si>
  <si>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</si>
  <si>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</si>
  <si>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</si>
  <si>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</si>
  <si>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</si>
  <si>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</si>
  <si>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</si>
  <si>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</si>
  <si>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</si>
  <si>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</si>
  <si>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</si>
  <si>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</si>
  <si>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</si>
  <si>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</si>
  <si>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</si>
  <si>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</si>
  <si>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</si>
  <si>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</si>
  <si>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</si>
  <si>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</si>
  <si>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</si>
  <si>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</si>
  <si>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</si>
  <si>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</si>
  <si>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</si>
  <si>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</si>
  <si>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</si>
  <si>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</si>
  <si>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</si>
  <si>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</si>
  <si>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</si>
  <si>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</si>
  <si>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</si>
  <si>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</si>
  <si>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</si>
  <si>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</si>
  <si>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</si>
  <si>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</si>
  <si>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</si>
  <si>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</si>
  <si>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</si>
  <si>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</si>
  <si>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</si>
  <si>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</si>
  <si>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</si>
  <si>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</si>
  <si>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</si>
  <si>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</si>
  <si>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</si>
  <si>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</si>
  <si>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</si>
  <si>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</si>
  <si>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</si>
  <si>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</si>
  <si>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</si>
  <si>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</si>
  <si>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</si>
  <si>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</si>
  <si>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</si>
  <si>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</si>
  <si>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</si>
  <si>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</si>
  <si>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</si>
  <si>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</si>
  <si>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</si>
  <si>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</si>
  <si>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</si>
  <si>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</si>
  <si>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</si>
  <si>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</si>
  <si>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</si>
  <si>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</si>
  <si>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</si>
  <si>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</si>
  <si>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</si>
  <si>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</si>
  <si>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</si>
  <si>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</si>
  <si>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</si>
  <si>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</si>
  <si>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</si>
  <si>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</si>
  <si>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</si>
  <si>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</si>
  <si>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</si>
  <si>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</si>
  <si>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</si>
  <si>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</si>
  <si>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</si>
  <si>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</si>
  <si>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</si>
  <si>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</si>
  <si>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</si>
  <si>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</si>
  <si>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</si>
  <si>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</si>
  <si>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</si>
  <si>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</si>
  <si>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</si>
  <si>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</si>
  <si>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</si>
  <si>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</si>
  <si>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</si>
  <si>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</si>
  <si>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</si>
  <si>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</si>
  <si>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</si>
  <si>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</si>
  <si>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</si>
  <si>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</si>
  <si>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</si>
  <si>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</si>
  <si>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</si>
  <si>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</si>
  <si>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</si>
  <si>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</si>
  <si>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</si>
  <si>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</si>
  <si>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</si>
  <si>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</si>
  <si>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</si>
  <si>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</si>
  <si>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</si>
  <si>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</si>
  <si>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</si>
  <si>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</si>
  <si>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</si>
  <si>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</si>
  <si>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</si>
  <si>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</si>
  <si>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</si>
  <si>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</si>
  <si>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</si>
  <si>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</si>
  <si>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</si>
  <si>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</si>
  <si>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</si>
  <si>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</si>
  <si>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</si>
  <si>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</si>
  <si>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</si>
  <si>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</si>
  <si>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</si>
  <si>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</si>
  <si>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</si>
  <si>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</si>
  <si>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</si>
  <si>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</si>
  <si>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</si>
  <si>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</si>
  <si>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</si>
  <si>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</si>
  <si>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</si>
  <si>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</si>
  <si>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</si>
  <si>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</si>
  <si>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</si>
  <si>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</si>
  <si>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</si>
  <si>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</si>
  <si>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</si>
  <si>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</si>
  <si>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</si>
  <si>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</si>
  <si>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</si>
  <si>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</si>
  <si>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</si>
  <si>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</si>
  <si>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</si>
  <si>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</si>
  <si>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</si>
  <si>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</si>
  <si>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</si>
  <si>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</si>
  <si>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</si>
  <si>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</si>
  <si>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</si>
  <si>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</si>
  <si>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</si>
  <si>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</si>
  <si>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</si>
  <si>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</si>
  <si>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</si>
  <si>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</si>
  <si>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</si>
  <si>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</si>
  <si>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</si>
  <si>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</si>
  <si>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</si>
  <si>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</si>
  <si>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</si>
  <si>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</si>
  <si>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</si>
  <si>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</si>
  <si>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</si>
  <si>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</si>
  <si>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</si>
  <si>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</si>
  <si>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</si>
  <si>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</si>
  <si>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</si>
  <si>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</si>
  <si>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</si>
  <si>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</si>
  <si>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</si>
  <si>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</si>
  <si>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</si>
  <si>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</si>
  <si>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</si>
  <si>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</si>
  <si>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</si>
  <si>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</si>
  <si>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</si>
  <si>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</si>
  <si>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</si>
  <si>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</si>
  <si>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</si>
  <si>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</si>
  <si>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</si>
  <si>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</si>
  <si>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</si>
  <si>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</si>
  <si>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</si>
  <si>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</si>
  <si>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</si>
  <si>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</si>
  <si>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</si>
  <si>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</si>
  <si>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</si>
  <si>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</si>
  <si>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</si>
  <si>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</si>
  <si>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</si>
  <si>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</si>
  <si>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</si>
  <si>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</si>
  <si>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</si>
  <si>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</si>
  <si>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</si>
  <si>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</si>
  <si>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</si>
  <si>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</si>
  <si>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</si>
  <si>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</si>
  <si>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</si>
  <si>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</si>
  <si>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</si>
  <si>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</si>
  <si>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</si>
  <si>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</si>
  <si>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</si>
  <si>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</si>
  <si>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</si>
  <si>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</si>
  <si>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</si>
  <si>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</si>
  <si>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</si>
  <si>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</si>
  <si>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</si>
  <si>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</si>
  <si>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</si>
  <si>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</si>
  <si>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</si>
  <si>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</si>
  <si>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</si>
  <si>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</si>
  <si>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</si>
  <si>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</si>
  <si>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</si>
  <si>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</si>
  <si>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</si>
  <si>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</si>
  <si>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</si>
  <si>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</si>
  <si>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</si>
  <si>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</si>
  <si>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</si>
  <si>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</si>
  <si>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</si>
  <si>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</si>
  <si>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</si>
  <si>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</si>
  <si>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</si>
  <si>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</si>
  <si>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</si>
  <si>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</si>
  <si>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</si>
  <si>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</si>
  <si>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</si>
  <si>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</si>
  <si>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</si>
  <si>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</si>
  <si>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</si>
  <si>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</si>
  <si>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</si>
  <si>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</si>
  <si>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</si>
  <si>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</si>
  <si>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</si>
  <si>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</si>
  <si>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</si>
  <si>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</si>
  <si>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</si>
  <si>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</si>
  <si>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</si>
  <si>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</si>
  <si>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</si>
  <si>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</si>
  <si>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</si>
  <si>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</si>
  <si>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</si>
  <si>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</si>
  <si>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</si>
  <si>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</si>
  <si>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</si>
  <si>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</si>
  <si>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</si>
  <si>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</si>
  <si>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</si>
  <si>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</si>
  <si>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</si>
  <si>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</si>
  <si>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</si>
  <si>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</si>
  <si>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</si>
  <si>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</si>
  <si>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</si>
  <si>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</si>
  <si>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</si>
  <si>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</si>
  <si>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</si>
  <si>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</si>
  <si>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</si>
  <si>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</si>
  <si>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</si>
  <si>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</si>
  <si>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</si>
  <si>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</si>
  <si>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</si>
  <si>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</si>
  <si>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</si>
  <si>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</si>
  <si>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</si>
  <si>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</si>
  <si>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</si>
  <si>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</si>
  <si>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</si>
  <si>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</si>
  <si>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</si>
  <si>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</si>
  <si>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</si>
  <si>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</si>
  <si>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</si>
  <si>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</si>
  <si>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</si>
  <si>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</si>
  <si>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</si>
  <si>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</si>
  <si>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</si>
  <si>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</si>
  <si>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</si>
  <si>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</si>
  <si>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</si>
  <si>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</si>
  <si>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</si>
  <si>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</si>
  <si>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</si>
  <si>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</si>
  <si>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</si>
  <si>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</si>
  <si>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</si>
  <si>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</si>
  <si>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</si>
  <si>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</si>
  <si>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</si>
  <si>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</si>
  <si>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</si>
  <si>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</si>
  <si>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</si>
  <si>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</si>
  <si>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</si>
  <si>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</si>
  <si>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</si>
  <si>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</si>
  <si>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</si>
  <si>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</si>
  <si>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</si>
  <si>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</si>
  <si>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</si>
  <si>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</si>
  <si>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</si>
  <si>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</si>
  <si>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</si>
  <si>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</si>
  <si>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</si>
  <si>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</si>
  <si>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</si>
  <si>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</si>
  <si>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</si>
  <si>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</si>
  <si>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</si>
  <si>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</si>
  <si>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</si>
  <si>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</si>
  <si>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</si>
  <si>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</si>
  <si>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</si>
  <si>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</si>
  <si>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</si>
  <si>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</si>
  <si>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</si>
  <si>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</si>
  <si>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</si>
  <si>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</si>
  <si>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</si>
  <si>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</si>
  <si>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</si>
  <si>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</si>
  <si>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</si>
  <si>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</si>
  <si>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</si>
  <si>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</si>
  <si>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</si>
  <si>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</si>
  <si>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</si>
  <si>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</si>
  <si>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</si>
  <si>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</si>
  <si>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</si>
  <si>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</si>
  <si>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</si>
  <si>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</si>
  <si>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</si>
  <si>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</si>
  <si>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</si>
  <si>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</si>
  <si>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</si>
  <si>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</si>
  <si>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</si>
  <si>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</si>
  <si>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</si>
  <si>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</si>
  <si>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</si>
  <si>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</si>
  <si>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</si>
  <si>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</si>
  <si>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</si>
  <si>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</si>
  <si>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</si>
  <si>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</si>
  <si>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</si>
  <si>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</si>
  <si>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</si>
  <si>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</si>
  <si>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</si>
  <si>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</si>
  <si>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</si>
  <si>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</si>
  <si>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</si>
  <si>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</si>
  <si>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</si>
  <si>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</si>
  <si>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</si>
  <si>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</si>
  <si>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</si>
  <si>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</si>
  <si>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</si>
  <si>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</si>
  <si>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</si>
  <si>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</si>
  <si>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</si>
  <si>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</si>
  <si>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</si>
  <si>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</si>
  <si>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</si>
  <si>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</si>
  <si>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</si>
  <si>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</si>
  <si>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</si>
  <si>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</si>
  <si>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</si>
  <si>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</si>
  <si>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</si>
  <si>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</si>
  <si>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</si>
  <si>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</si>
  <si>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</si>
  <si>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</si>
  <si>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</si>
  <si>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</si>
  <si>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</si>
  <si>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</si>
  <si>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</si>
  <si>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</si>
  <si>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</si>
  <si>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</si>
  <si>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</si>
  <si>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</si>
  <si>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</si>
  <si>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</si>
  <si>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</si>
  <si>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</si>
  <si>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</si>
  <si>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</si>
  <si>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</si>
  <si>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</si>
  <si>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</si>
  <si>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</si>
  <si>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</si>
  <si>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</si>
  <si>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</si>
  <si>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</si>
  <si>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</si>
  <si>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</si>
  <si>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</si>
  <si>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</si>
  <si>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</si>
  <si>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</si>
  <si>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</si>
  <si>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</si>
  <si>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</si>
  <si>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</si>
  <si>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</si>
  <si>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</si>
  <si>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</si>
  <si>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</si>
  <si>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</si>
  <si>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</si>
  <si>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</si>
  <si>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</si>
  <si>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</si>
  <si>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</si>
  <si>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</si>
  <si>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</si>
  <si>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</si>
  <si>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</si>
  <si>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</si>
  <si>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</si>
  <si>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</si>
  <si>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</si>
  <si>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</si>
  <si>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</si>
  <si>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</si>
  <si>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</si>
  <si>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</si>
  <si>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</si>
  <si>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</si>
  <si>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</si>
  <si>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</si>
  <si>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</si>
  <si>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</si>
  <si>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</si>
  <si>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</si>
  <si>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</si>
  <si>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</si>
  <si>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</si>
  <si>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</si>
  <si>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</si>
  <si>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</si>
  <si>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</si>
  <si>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</si>
  <si>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</si>
  <si>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</si>
  <si>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</si>
  <si>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</si>
  <si>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</si>
  <si>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</si>
  <si>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</si>
  <si>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</si>
  <si>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</si>
  <si>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</si>
  <si>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</si>
  <si>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</si>
  <si>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</si>
  <si>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</si>
  <si>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</si>
  <si>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</si>
  <si>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</si>
  <si>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</si>
  <si>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</si>
  <si>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</si>
  <si>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</si>
  <si>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</si>
  <si>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</si>
  <si>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</si>
  <si>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</si>
  <si>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</si>
  <si>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</si>
  <si>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</si>
  <si>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</si>
  <si>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</si>
  <si>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</si>
  <si>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</si>
  <si>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</si>
  <si>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</si>
  <si>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</si>
  <si>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</si>
  <si>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</si>
  <si>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</si>
  <si>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</si>
  <si>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</si>
  <si>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</si>
  <si>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</si>
  <si>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</si>
  <si>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</si>
  <si>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</si>
  <si>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</si>
  <si>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</si>
  <si>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</si>
  <si>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</si>
  <si>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</si>
  <si>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</si>
  <si>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</si>
  <si>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</si>
  <si>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</si>
  <si>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</si>
  <si>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</si>
  <si>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</si>
  <si>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</si>
  <si>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</si>
  <si>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</si>
  <si>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</si>
  <si>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</si>
  <si>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</si>
  <si>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</si>
  <si>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</si>
  <si>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</si>
  <si>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</si>
  <si>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</si>
  <si>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</si>
  <si>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</si>
  <si>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</si>
  <si>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</si>
  <si>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</si>
  <si>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</si>
  <si>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</si>
  <si>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</si>
  <si>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</si>
  <si>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</si>
  <si>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</si>
  <si>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</si>
  <si>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</si>
  <si>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</si>
  <si>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</si>
  <si>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</si>
  <si>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</si>
  <si>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</si>
  <si>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</si>
  <si>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</si>
  <si>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</si>
  <si>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</si>
  <si>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</si>
  <si>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</si>
  <si>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</si>
  <si>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</si>
  <si>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</si>
  <si>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</si>
  <si>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</si>
  <si>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</si>
  <si>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</si>
  <si>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</si>
  <si>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</si>
  <si>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</si>
  <si>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</si>
  <si>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</si>
  <si>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</si>
  <si>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</si>
  <si>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</si>
  <si>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</si>
  <si>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</si>
  <si>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</si>
  <si>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</si>
  <si>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</si>
  <si>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</si>
  <si>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</si>
  <si>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</si>
  <si>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</si>
  <si>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</si>
  <si>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</si>
  <si>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</si>
  <si>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</si>
  <si>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</si>
  <si>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</si>
  <si>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</si>
  <si>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</si>
  <si>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</si>
  <si>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</si>
  <si>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</si>
  <si>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</si>
  <si>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</si>
  <si>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</si>
  <si>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</si>
  <si>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</si>
  <si>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</si>
  <si>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</si>
  <si>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</si>
  <si>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</si>
  <si>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</si>
  <si>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</si>
  <si>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</si>
  <si>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</si>
  <si>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</si>
  <si>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</si>
  <si>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</si>
  <si>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</si>
  <si>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</si>
  <si>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</si>
  <si>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</si>
  <si>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</si>
  <si>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</si>
  <si>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</si>
  <si>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</si>
  <si>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</si>
  <si>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</si>
  <si>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</si>
  <si>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</si>
  <si>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</si>
  <si>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</si>
  <si>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</si>
  <si>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</si>
  <si>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</si>
  <si>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</si>
  <si>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</si>
  <si>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</si>
  <si>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</si>
  <si>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</si>
  <si>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</si>
  <si>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</si>
  <si>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</si>
  <si>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</si>
  <si>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</si>
  <si>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</si>
  <si>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</si>
  <si>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</si>
  <si>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</si>
  <si>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</si>
  <si>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</si>
  <si>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</si>
  <si>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</si>
  <si>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</si>
  <si>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</si>
  <si>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</si>
  <si>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</si>
  <si>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</si>
  <si>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</si>
  <si>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</si>
  <si>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</si>
  <si>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</si>
  <si>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</si>
  <si>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</si>
  <si>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</si>
  <si>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</si>
  <si>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</si>
  <si>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</si>
  <si>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</si>
  <si>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</si>
  <si>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</si>
  <si>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</si>
  <si>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</si>
  <si>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</si>
  <si>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</si>
  <si>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</si>
  <si>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</si>
  <si>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</si>
  <si>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</si>
  <si>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</si>
  <si>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</si>
  <si>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</si>
  <si>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</si>
  <si>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</si>
  <si>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</si>
  <si>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</si>
  <si>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</si>
  <si>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</si>
  <si>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</si>
  <si>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</si>
  <si>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</si>
  <si>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</si>
  <si>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</si>
  <si>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</si>
  <si>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</si>
  <si>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</si>
  <si>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</si>
  <si>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</si>
  <si>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</si>
  <si>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</si>
  <si>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</si>
  <si>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</si>
  <si>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</si>
  <si>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</si>
  <si>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</si>
  <si>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</si>
  <si>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</si>
  <si>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</si>
  <si>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</si>
  <si>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</si>
  <si>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</si>
  <si>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</si>
  <si>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</si>
  <si>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</si>
  <si>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</si>
  <si>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</si>
  <si>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</si>
  <si>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</si>
  <si>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</si>
  <si>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</si>
  <si>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</si>
  <si>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</si>
  <si>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</si>
  <si>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</si>
  <si>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</si>
  <si>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</si>
  <si>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</si>
  <si>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</si>
  <si>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</si>
  <si>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</si>
  <si>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</si>
  <si>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</si>
  <si>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</si>
  <si>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</si>
  <si>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</si>
  <si>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</si>
  <si>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</si>
  <si>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</si>
  <si>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</si>
  <si>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</si>
  <si>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</si>
  <si>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</si>
  <si>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</si>
  <si>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</si>
  <si>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</si>
  <si>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</si>
  <si>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</si>
  <si>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</si>
  <si>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</si>
  <si>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</si>
  <si>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</si>
  <si>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</si>
  <si>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</si>
  <si>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</si>
  <si>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</si>
  <si>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</si>
  <si>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</si>
  <si>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</si>
  <si>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</si>
  <si>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</si>
  <si>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</si>
  <si>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</si>
  <si>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</si>
  <si>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</si>
  <si>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</si>
  <si>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</si>
  <si>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</si>
  <si>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</si>
  <si>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</si>
  <si>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</si>
  <si>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</si>
  <si>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</si>
  <si>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</si>
  <si>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</si>
  <si>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</si>
  <si>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</si>
  <si>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</si>
  <si>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</si>
  <si>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</si>
  <si>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</si>
  <si>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</si>
  <si>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</si>
  <si>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</si>
  <si>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</si>
  <si>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</si>
  <si>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</si>
  <si>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</si>
  <si>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</si>
  <si>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</si>
  <si>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</si>
  <si>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</si>
  <si>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</si>
  <si>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</si>
  <si>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</si>
  <si>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</si>
  <si>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</si>
  <si>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</si>
  <si>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</si>
  <si>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</si>
  <si>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</si>
  <si>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</si>
  <si>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</si>
  <si>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</si>
  <si>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</si>
  <si>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</si>
  <si>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</si>
  <si>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</si>
  <si>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</si>
  <si>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</si>
  <si>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</si>
  <si>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</si>
  <si>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</si>
  <si>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</si>
  <si>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</si>
  <si>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</si>
  <si>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</si>
  <si>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</si>
  <si>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</si>
  <si>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</si>
  <si>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</si>
  <si>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</si>
  <si>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</si>
  <si>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</si>
  <si>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</si>
  <si>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</si>
  <si>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</si>
  <si>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</si>
  <si>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</si>
  <si>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</si>
  <si>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</si>
  <si>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</si>
  <si>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</si>
  <si>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</si>
  <si>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</si>
  <si>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</si>
  <si>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</si>
  <si>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</si>
  <si>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</si>
  <si>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</si>
  <si>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</si>
  <si>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</si>
  <si>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</si>
  <si>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</si>
  <si>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</si>
  <si>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</si>
  <si>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</si>
  <si>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</si>
  <si>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</si>
  <si>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</si>
  <si>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</si>
  <si>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</si>
  <si>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</si>
  <si>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</si>
  <si>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</si>
  <si>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</si>
  <si>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</si>
  <si>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</si>
  <si>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</si>
  <si>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</si>
  <si>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</si>
  <si>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</si>
  <si>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</si>
  <si>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</si>
  <si>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</si>
  <si>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</si>
  <si>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</si>
  <si>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</si>
  <si>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</si>
  <si>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</si>
  <si>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</si>
  <si>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</si>
  <si>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</si>
  <si>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</si>
  <si>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</si>
  <si>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</si>
  <si>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</si>
  <si>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</si>
  <si>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</si>
  <si>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</si>
  <si>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</si>
  <si>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</si>
  <si>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</si>
  <si>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</si>
  <si>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</si>
  <si>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</si>
  <si>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</si>
  <si>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</si>
  <si>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</si>
  <si>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</si>
  <si>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</si>
  <si>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</si>
  <si>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</si>
  <si>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</si>
  <si>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</si>
  <si>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</si>
  <si>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</si>
  <si>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</si>
  <si>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</si>
  <si>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</si>
  <si>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</si>
  <si>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</si>
  <si>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</si>
  <si>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</si>
  <si>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</si>
  <si>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</si>
  <si>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</si>
  <si>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</si>
  <si>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</si>
  <si>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</si>
  <si>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</si>
  <si>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</si>
  <si>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</si>
  <si>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</si>
  <si>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</si>
  <si>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</si>
  <si>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</si>
  <si>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</si>
  <si>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</si>
  <si>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</si>
  <si>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</si>
  <si>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</si>
  <si>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</si>
  <si>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</si>
  <si>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</si>
  <si>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</si>
  <si>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</si>
  <si>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</si>
  <si>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</si>
  <si>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</si>
  <si>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</si>
  <si>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</si>
  <si>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</si>
  <si>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</si>
  <si>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</si>
  <si>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</si>
  <si>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</si>
  <si>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</si>
  <si>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</si>
  <si>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</si>
  <si>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</si>
  <si>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</si>
  <si>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</si>
  <si>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</si>
  <si>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</si>
  <si>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</si>
  <si>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</si>
  <si>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</si>
  <si>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</si>
  <si>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</si>
  <si>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</si>
  <si>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</si>
  <si>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</si>
  <si>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</si>
  <si>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</si>
  <si>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</si>
  <si>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</si>
  <si>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</si>
  <si>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</si>
  <si>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</si>
  <si>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</si>
  <si>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</si>
  <si>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</si>
  <si>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</si>
  <si>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</si>
  <si>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</si>
  <si>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</si>
  <si>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</si>
  <si>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</si>
  <si>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</si>
  <si>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</si>
  <si>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</si>
  <si>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</si>
  <si>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</si>
  <si>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</si>
  <si>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</si>
  <si>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</si>
  <si>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</si>
  <si>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</si>
  <si>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</si>
  <si>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</si>
  <si>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</si>
  <si>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</si>
  <si>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</si>
  <si>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</si>
  <si>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</si>
  <si>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</si>
  <si>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</si>
  <si>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</si>
  <si>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</si>
  <si>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</si>
  <si>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</si>
  <si>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</si>
  <si>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</si>
  <si>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</si>
  <si>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</si>
  <si>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</si>
  <si>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</si>
  <si>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</si>
  <si>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</si>
  <si>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</si>
  <si>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</si>
  <si>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</si>
  <si>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</si>
  <si>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</si>
  <si>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</si>
  <si>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</si>
  <si>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</si>
  <si>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</si>
  <si>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</si>
  <si>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</si>
  <si>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</si>
  <si>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</si>
  <si>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</si>
  <si>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</si>
  <si>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</si>
  <si>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</si>
  <si>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</si>
  <si>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</si>
  <si>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</si>
  <si>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</si>
  <si>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</si>
  <si>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</si>
  <si>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</si>
  <si>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</si>
  <si>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</si>
  <si>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</si>
  <si>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</si>
  <si>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</si>
  <si>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</si>
  <si>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</si>
  <si>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</si>
  <si>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</si>
  <si>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</si>
  <si>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</si>
  <si>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</si>
  <si>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</si>
  <si>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</si>
  <si>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</si>
  <si>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</si>
  <si>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</si>
  <si>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</si>
  <si>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</si>
  <si>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</si>
  <si>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</si>
  <si>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</si>
  <si>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</si>
  <si>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</si>
  <si>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</si>
  <si>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</si>
  <si>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</si>
  <si>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</si>
  <si>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</si>
  <si>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</si>
  <si>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</si>
  <si>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</si>
  <si>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</si>
  <si>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</si>
  <si>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</si>
  <si>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</si>
  <si>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</si>
  <si>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</si>
  <si>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</si>
  <si>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</si>
  <si>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</si>
  <si>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</si>
  <si>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</si>
  <si>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</si>
  <si>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</si>
  <si>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</si>
  <si>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</si>
  <si>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</si>
  <si>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</si>
  <si>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</si>
  <si>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</si>
  <si>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</si>
  <si>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</si>
  <si>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</si>
  <si>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</si>
  <si>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</si>
  <si>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</si>
  <si>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</si>
  <si>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</si>
  <si>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</si>
  <si>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</si>
  <si>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</si>
  <si>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</si>
  <si>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</si>
  <si>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</si>
  <si>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</si>
  <si>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</si>
  <si>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</si>
  <si>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</si>
  <si>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</si>
  <si>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</si>
  <si>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</si>
  <si>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</si>
  <si>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</si>
  <si>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</si>
  <si>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</si>
  <si>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</si>
  <si>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</si>
  <si>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</si>
  <si>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</si>
  <si>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</si>
  <si>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</si>
  <si>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</si>
  <si>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</si>
  <si>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</si>
  <si>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</si>
  <si>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</si>
  <si>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</si>
  <si>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</si>
  <si>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</si>
  <si>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</si>
  <si>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</si>
  <si>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</si>
  <si>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</si>
  <si>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</si>
  <si>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</si>
  <si>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</si>
  <si>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</si>
  <si>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</si>
  <si>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</si>
  <si>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</si>
  <si>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</si>
  <si>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</si>
  <si>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</si>
  <si>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</si>
  <si>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</si>
  <si>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</si>
  <si>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</si>
  <si>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</si>
  <si>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</si>
  <si>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</si>
  <si>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</si>
  <si>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</si>
  <si>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</si>
  <si>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</si>
  <si>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</si>
  <si>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</si>
  <si>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</si>
  <si>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</si>
  <si>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</si>
  <si>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</si>
  <si>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</si>
  <si>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</si>
  <si>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</si>
  <si>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</si>
  <si>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</si>
  <si>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</si>
  <si>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</si>
  <si>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</si>
  <si>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</si>
  <si>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</si>
  <si>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</si>
  <si>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</si>
  <si>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</si>
  <si>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</si>
  <si>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</si>
  <si>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</si>
  <si>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</si>
  <si>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</si>
  <si>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</si>
  <si>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</si>
  <si>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</si>
  <si>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</si>
  <si>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</si>
  <si>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</si>
  <si>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</si>
  <si>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</si>
  <si>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</si>
  <si>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</si>
  <si>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</si>
  <si>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</si>
  <si>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</si>
  <si>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</si>
  <si>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</si>
  <si>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</si>
  <si>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</si>
  <si>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</si>
  <si>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</si>
  <si>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</si>
  <si>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</si>
  <si>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</si>
  <si>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</si>
  <si>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</si>
  <si>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</si>
  <si>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</si>
  <si>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</si>
  <si>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</si>
  <si>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</si>
  <si>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</si>
  <si>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</si>
  <si>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</si>
  <si>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</si>
  <si>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</si>
  <si>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</si>
  <si>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</si>
  <si>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</si>
  <si>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</si>
  <si>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</si>
  <si>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</si>
  <si>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</si>
  <si>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</si>
  <si>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</si>
  <si>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</si>
  <si>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</si>
  <si>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</si>
  <si>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</si>
  <si>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</si>
  <si>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</si>
  <si>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</si>
  <si>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</si>
  <si>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</si>
  <si>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</si>
  <si>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</si>
  <si>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</si>
  <si>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</si>
  <si>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</si>
  <si>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</si>
  <si>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</si>
  <si>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</si>
  <si>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</si>
  <si>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</si>
  <si>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</si>
  <si>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</si>
  <si>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</si>
  <si>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</si>
  <si>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</si>
  <si>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</si>
  <si>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</si>
  <si>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</si>
  <si>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</si>
  <si>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</si>
  <si>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</si>
  <si>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</si>
  <si>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</si>
  <si>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</si>
  <si>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</si>
  <si>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</si>
  <si>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</si>
  <si>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</si>
  <si>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</si>
  <si>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</si>
  <si>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</si>
  <si>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</si>
  <si>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</si>
  <si>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</si>
  <si>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</si>
  <si>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</si>
  <si>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</si>
  <si>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</si>
  <si>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</si>
  <si>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</si>
  <si>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</si>
  <si>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</si>
  <si>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</si>
  <si>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</si>
  <si>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</si>
  <si>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</si>
  <si>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</si>
  <si>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</si>
  <si>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</si>
  <si>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</si>
  <si>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</si>
  <si>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</si>
  <si>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</si>
  <si>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</si>
  <si>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</si>
  <si>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</si>
  <si>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</si>
  <si>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</si>
  <si>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</si>
  <si>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</si>
  <si>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</si>
  <si>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</si>
  <si>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</si>
  <si>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</si>
  <si>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</si>
  <si>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</si>
  <si>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</si>
  <si>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</si>
  <si>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</si>
  <si>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</si>
  <si>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</si>
  <si>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</si>
  <si>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</si>
  <si>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</si>
  <si>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</si>
  <si>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</si>
  <si>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</si>
  <si>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</si>
  <si>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</si>
  <si>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</si>
  <si>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</si>
  <si>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</si>
  <si>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</si>
  <si>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</si>
  <si>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</si>
  <si>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</si>
  <si>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</si>
  <si>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</si>
  <si>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</si>
  <si>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</si>
  <si>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</si>
  <si>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</si>
  <si>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</si>
  <si>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</si>
  <si>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</si>
  <si>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</si>
  <si>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</si>
  <si>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</si>
  <si>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</si>
  <si>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</si>
  <si>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</si>
  <si>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</si>
  <si>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</si>
  <si>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</si>
  <si>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</si>
  <si>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</si>
  <si>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</si>
  <si>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</si>
  <si>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</si>
  <si>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</si>
  <si>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</si>
  <si>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</si>
  <si>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</si>
  <si>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</si>
  <si>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</si>
  <si>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</si>
  <si>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</si>
  <si>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</si>
  <si>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</si>
  <si>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</si>
  <si>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</si>
  <si>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</si>
  <si>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</si>
  <si>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</si>
  <si>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</si>
  <si>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</si>
  <si>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</si>
  <si>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</si>
  <si>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</si>
  <si>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</si>
  <si>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</si>
  <si>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</si>
  <si>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</si>
  <si>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</si>
  <si>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</si>
  <si>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</si>
  <si>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</si>
  <si>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</si>
  <si>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</si>
  <si>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</si>
  <si>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</si>
  <si>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</si>
  <si>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</si>
  <si>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</si>
  <si>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</si>
  <si>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</si>
  <si>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</si>
  <si>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</si>
  <si>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</si>
  <si>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</si>
  <si>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</si>
  <si>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</si>
  <si>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</si>
  <si>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</si>
  <si>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</si>
  <si>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</si>
  <si>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</si>
  <si>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</si>
  <si>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</si>
  <si>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</si>
  <si>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</si>
  <si>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</si>
  <si>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</si>
  <si>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</si>
  <si>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</si>
  <si>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</si>
  <si>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</si>
  <si>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</si>
  <si>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</si>
  <si>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</si>
  <si>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</si>
  <si>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</si>
  <si>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</si>
  <si>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</si>
  <si>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</si>
  <si>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</si>
  <si>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</si>
  <si>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</si>
  <si>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</si>
  <si>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</si>
  <si>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</si>
  <si>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</si>
  <si>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</si>
  <si>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</si>
  <si>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</si>
  <si>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</si>
  <si>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</si>
  <si>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</si>
  <si>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</si>
  <si>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</si>
  <si>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</si>
  <si>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</si>
  <si>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</si>
  <si>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</si>
  <si>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</si>
  <si>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</si>
  <si>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</si>
  <si>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</si>
  <si>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</si>
  <si>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</si>
  <si>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</si>
  <si>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</si>
  <si>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</si>
  <si>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</si>
  <si>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</si>
  <si>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</si>
  <si>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</si>
  <si>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</si>
  <si>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</si>
  <si>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</si>
  <si>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</si>
  <si>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</si>
  <si>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</si>
  <si>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</si>
  <si>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</si>
  <si>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</si>
  <si>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</si>
  <si>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</si>
  <si>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</si>
  <si>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</si>
  <si>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</si>
  <si>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</si>
  <si>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</si>
  <si>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</si>
  <si>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</si>
  <si>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</si>
  <si>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</si>
  <si>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</si>
  <si>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</si>
  <si>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</si>
  <si>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</si>
  <si>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</si>
  <si>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</si>
  <si>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</si>
  <si>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</si>
  <si>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</si>
  <si>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</si>
  <si>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</si>
  <si>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</si>
  <si>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</si>
  <si>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</si>
  <si>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</si>
  <si>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</si>
  <si>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</si>
  <si>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</si>
  <si>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</si>
  <si>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</si>
  <si>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</si>
  <si>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</si>
  <si>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</si>
  <si>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</si>
  <si>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</si>
  <si>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</si>
  <si>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</si>
  <si>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</si>
  <si>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</si>
  <si>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</si>
  <si>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</si>
  <si>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</si>
  <si>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</si>
  <si>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</si>
  <si>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</si>
  <si>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</si>
  <si>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</si>
  <si>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</si>
  <si>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</si>
  <si>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</si>
  <si>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</si>
  <si>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</si>
  <si>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</si>
  <si>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</si>
  <si>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</si>
  <si>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</si>
  <si>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</si>
  <si>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</si>
  <si>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</si>
  <si>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</si>
  <si>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</si>
  <si>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</si>
  <si>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</si>
  <si>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</si>
  <si>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</si>
  <si>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</si>
  <si>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</si>
  <si>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</si>
  <si>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</si>
  <si>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</si>
  <si>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</si>
  <si>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</si>
  <si>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</si>
  <si>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</si>
  <si>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</si>
  <si>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</si>
  <si>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</si>
  <si>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</si>
  <si>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</si>
  <si>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</si>
  <si>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</si>
  <si>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</si>
  <si>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</si>
  <si>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</si>
  <si>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</si>
  <si>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</si>
  <si>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</si>
  <si>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</si>
  <si>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</si>
  <si>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</si>
  <si>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</si>
  <si>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</si>
  <si>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</si>
  <si>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</si>
  <si>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</si>
  <si>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</si>
  <si>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</si>
  <si>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</si>
  <si>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</si>
  <si>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</si>
  <si>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</si>
  <si>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</si>
  <si>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</si>
  <si>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</si>
  <si>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</si>
  <si>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</si>
  <si>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</si>
  <si>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</si>
  <si>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</si>
  <si>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</si>
  <si>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</si>
  <si>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</si>
  <si>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</si>
  <si>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</si>
  <si>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</si>
  <si>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</si>
  <si>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</si>
  <si>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</si>
  <si>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</si>
  <si>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</si>
  <si>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</si>
  <si>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</si>
  <si>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</si>
  <si>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</si>
  <si>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</si>
  <si>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</si>
  <si>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</si>
  <si>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</si>
  <si>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</si>
  <si>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</si>
  <si>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</si>
  <si>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</si>
  <si>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</si>
  <si>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</si>
  <si>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</si>
  <si>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</si>
  <si>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</si>
  <si>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</si>
  <si>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</si>
  <si>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</si>
  <si>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</si>
  <si>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</si>
  <si>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</si>
  <si>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</si>
  <si>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</si>
  <si>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</si>
  <si>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</si>
  <si>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</si>
  <si>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</si>
  <si>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</si>
  <si>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</si>
  <si>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</si>
  <si>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</si>
  <si>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</si>
  <si>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</si>
  <si>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</si>
  <si>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</si>
  <si>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</si>
  <si>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</si>
  <si>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</si>
  <si>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</si>
  <si>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</si>
  <si>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</si>
  <si>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</si>
  <si>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</si>
  <si>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</si>
  <si>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</si>
  <si>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</si>
  <si>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</si>
  <si>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</si>
  <si>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</si>
  <si>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</si>
  <si>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</si>
  <si>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</si>
  <si>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</si>
  <si>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</si>
  <si>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</si>
  <si>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</si>
  <si>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</si>
  <si>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</si>
  <si>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</si>
  <si>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</si>
  <si>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</si>
  <si>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</si>
  <si>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</si>
  <si>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</si>
  <si>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</si>
  <si>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</si>
  <si>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</si>
  <si>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</si>
  <si>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</si>
  <si>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</si>
  <si>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</si>
  <si>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</si>
  <si>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</si>
  <si>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</si>
  <si>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</si>
  <si>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</si>
  <si>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</si>
  <si>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</si>
  <si>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</si>
  <si>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</si>
  <si>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</si>
  <si>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</si>
  <si>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</si>
  <si>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</si>
  <si>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</si>
  <si>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</si>
  <si>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</si>
  <si>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</si>
  <si>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</si>
  <si>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</si>
  <si>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</si>
  <si>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</si>
  <si>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</si>
  <si>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</si>
  <si>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</si>
  <si>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</si>
  <si>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</si>
  <si>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</si>
  <si>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</si>
  <si>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</si>
  <si>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</si>
  <si>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</si>
  <si>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</si>
  <si>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</si>
  <si>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</si>
  <si>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</si>
  <si>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</si>
  <si>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</si>
  <si>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</si>
  <si>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</si>
  <si>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</si>
  <si>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</si>
  <si>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</si>
  <si>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</si>
  <si>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</si>
  <si>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</si>
  <si>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</si>
  <si>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</si>
  <si>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</si>
  <si>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</si>
  <si>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</si>
  <si>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</si>
  <si>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</si>
  <si>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</si>
  <si>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</si>
  <si>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</si>
  <si>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</si>
  <si>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</si>
  <si>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</si>
  <si>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</si>
  <si>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</si>
  <si>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</si>
  <si>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</si>
  <si>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</si>
  <si>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</si>
  <si>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</si>
  <si>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</si>
  <si>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</si>
  <si>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</si>
  <si>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</si>
  <si>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</si>
  <si>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</si>
  <si>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</si>
  <si>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</si>
  <si>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</si>
  <si>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</si>
  <si>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</si>
  <si>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</si>
  <si>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</si>
  <si>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</si>
  <si>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</si>
  <si>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</si>
  <si>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</si>
  <si>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</si>
  <si>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</si>
  <si>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</si>
  <si>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</si>
  <si>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</si>
  <si>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</si>
  <si>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</si>
  <si>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</si>
  <si>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</si>
  <si>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</si>
  <si>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</si>
  <si>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</si>
  <si>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</si>
  <si>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</si>
  <si>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</si>
  <si>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</si>
  <si>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</si>
  <si>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</si>
  <si>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</si>
  <si>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</si>
  <si>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</si>
  <si>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</si>
  <si>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</si>
  <si>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</si>
  <si>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</si>
  <si>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</si>
  <si>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</si>
  <si>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</si>
  <si>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</si>
  <si>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</si>
  <si>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</si>
  <si>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</si>
  <si>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</si>
  <si>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</si>
  <si>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</si>
  <si>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</si>
  <si>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</si>
  <si>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</si>
  <si>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</si>
  <si>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</si>
  <si>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</si>
  <si>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</si>
  <si>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</si>
  <si>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</si>
  <si>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</si>
  <si>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</si>
  <si>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</si>
  <si>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</si>
  <si>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</si>
  <si>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</si>
  <si>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</si>
  <si>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</si>
  <si>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</si>
  <si>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</si>
  <si>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</si>
  <si>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</si>
  <si>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</si>
  <si>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</si>
  <si>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</si>
  <si>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</si>
  <si>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</si>
  <si>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</si>
  <si>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</si>
  <si>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</si>
  <si>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</si>
  <si>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</si>
  <si>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</si>
  <si>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</si>
  <si>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</si>
  <si>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</si>
  <si>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</si>
  <si>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</si>
  <si>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</si>
  <si>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</si>
  <si>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</si>
  <si>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</si>
  <si>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</si>
  <si>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</si>
  <si>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</si>
  <si>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</si>
  <si>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</si>
  <si>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</si>
  <si>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</si>
  <si>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</si>
  <si>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</si>
  <si>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</si>
  <si>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</si>
  <si>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</si>
  <si>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</si>
  <si>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</si>
  <si>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</si>
  <si>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</si>
  <si>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</si>
  <si>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</si>
  <si>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</si>
  <si>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</si>
  <si>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</si>
  <si>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</si>
  <si>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</si>
  <si>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</si>
  <si>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</si>
  <si>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</si>
  <si>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</si>
  <si>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</si>
  <si>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</si>
  <si>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</si>
  <si>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</si>
  <si>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</si>
  <si>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</si>
  <si>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</si>
  <si>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</si>
  <si>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</si>
  <si>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</si>
  <si>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</si>
  <si>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</si>
  <si>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</si>
  <si>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</si>
  <si>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</si>
  <si>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</si>
  <si>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</si>
  <si>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</si>
  <si>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</si>
  <si>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</si>
  <si>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</si>
  <si>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</si>
  <si>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</si>
  <si>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</si>
  <si>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</si>
  <si>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</si>
  <si>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</si>
  <si>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</si>
  <si>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</si>
  <si>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</si>
  <si>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</si>
  <si>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</si>
  <si>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</si>
  <si>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</si>
  <si>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</si>
  <si>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</si>
  <si>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</si>
  <si>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</si>
  <si>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</si>
  <si>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</si>
  <si>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</si>
  <si>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</si>
  <si>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</si>
  <si>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</si>
  <si>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</si>
  <si>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</si>
  <si>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</si>
  <si>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</si>
  <si>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</si>
  <si>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</si>
  <si>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</si>
  <si>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</si>
  <si>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</si>
  <si>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</si>
  <si>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</si>
  <si>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</si>
  <si>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</si>
  <si>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</si>
  <si>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</si>
  <si>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</si>
  <si>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</si>
  <si>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</si>
  <si>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</si>
  <si>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</si>
  <si>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</si>
  <si>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</si>
  <si>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</si>
  <si>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</si>
  <si>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</si>
  <si>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</si>
  <si>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</si>
  <si>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</si>
  <si>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</si>
  <si>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</si>
  <si>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</si>
  <si>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</si>
  <si>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</si>
  <si>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</si>
  <si>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</si>
  <si>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</si>
  <si>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</si>
  <si>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</si>
  <si>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</si>
  <si>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</si>
  <si>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</si>
  <si>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</si>
  <si>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</si>
  <si>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</si>
  <si>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</si>
  <si>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</si>
  <si>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</si>
  <si>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</si>
  <si>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</si>
  <si>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</si>
  <si>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</si>
  <si>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</si>
  <si>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</si>
  <si>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</si>
  <si>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</si>
  <si>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</si>
  <si>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</si>
  <si>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</si>
  <si>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</si>
  <si>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</si>
  <si>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</si>
  <si>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</si>
  <si>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</si>
  <si>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</si>
  <si>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</si>
  <si>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</si>
  <si>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</si>
  <si>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</si>
  <si>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</si>
  <si>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</si>
  <si>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</si>
  <si>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</si>
  <si>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</si>
  <si>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</si>
  <si>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</si>
  <si>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</si>
  <si>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</si>
  <si>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</si>
  <si>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</si>
  <si>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</si>
  <si>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</si>
  <si>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</si>
  <si>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</si>
  <si>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</si>
  <si>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</si>
  <si>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</si>
  <si>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</si>
  <si>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</si>
  <si>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</si>
  <si>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</si>
  <si>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</si>
  <si>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</si>
  <si>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</si>
  <si>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</si>
  <si>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</si>
  <si>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</si>
  <si>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</si>
  <si>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</si>
  <si>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</si>
  <si>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</si>
  <si>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</si>
  <si>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</si>
  <si>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</si>
  <si>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</si>
  <si>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</si>
  <si>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</si>
  <si>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</si>
  <si>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</si>
  <si>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</si>
  <si>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</si>
  <si>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</si>
  <si>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</si>
  <si>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</si>
  <si>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</si>
  <si>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</si>
  <si>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</si>
  <si>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</si>
  <si>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</si>
  <si>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</si>
  <si>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</si>
  <si>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</si>
  <si>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</si>
  <si>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</si>
  <si>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</si>
  <si>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</si>
  <si>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</si>
  <si>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</si>
  <si>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</si>
  <si>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</si>
  <si>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</si>
  <si>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</si>
  <si>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</si>
  <si>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</si>
  <si>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</si>
  <si>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</si>
  <si>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</si>
  <si>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</si>
  <si>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</si>
  <si>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</si>
  <si>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</si>
  <si>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</si>
  <si>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</si>
  <si>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</si>
  <si>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</si>
  <si>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</si>
  <si>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</si>
  <si>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</si>
  <si>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</si>
  <si>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</si>
  <si>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</si>
  <si>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</si>
  <si>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</si>
  <si>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</si>
  <si>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</si>
  <si>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</si>
  <si>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</si>
  <si>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</si>
  <si>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</si>
  <si>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</si>
  <si>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</si>
  <si>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</si>
  <si>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</si>
  <si>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</si>
  <si>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</si>
  <si>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</si>
  <si>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</si>
  <si>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</si>
  <si>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</si>
  <si>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</si>
  <si>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</si>
  <si>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</si>
  <si>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</si>
  <si>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</si>
  <si>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</si>
  <si>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</si>
  <si>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</si>
  <si>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</si>
  <si>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</si>
  <si>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</si>
  <si>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</si>
  <si>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</si>
  <si>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</si>
  <si>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</si>
  <si>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</si>
  <si>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</si>
  <si>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</si>
  <si>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</si>
  <si>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</si>
  <si>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</si>
  <si>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</si>
  <si>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</si>
  <si>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</si>
  <si>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</si>
  <si>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</si>
  <si>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</si>
  <si>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</si>
  <si>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</si>
  <si>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</si>
  <si>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</si>
  <si>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</si>
  <si>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</si>
  <si>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</si>
  <si>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</si>
  <si>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</si>
  <si>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</si>
  <si>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</si>
  <si>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</si>
  <si>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</si>
  <si>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</si>
  <si>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</si>
  <si>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</si>
  <si>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</si>
  <si>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</si>
  <si>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</si>
  <si>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</si>
  <si>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</si>
  <si>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</si>
  <si>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</si>
  <si>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</si>
  <si>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</si>
  <si>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</si>
  <si>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</si>
  <si>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</si>
  <si>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</si>
  <si>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</si>
  <si>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</si>
  <si>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</si>
  <si>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</si>
  <si>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</si>
  <si>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</si>
  <si>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</si>
  <si>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</si>
  <si>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</si>
  <si>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</si>
  <si>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</si>
  <si>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</si>
  <si>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</si>
  <si>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</si>
  <si>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</si>
  <si>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</si>
  <si>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</si>
  <si>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</si>
  <si>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</si>
  <si>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</si>
  <si>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</si>
  <si>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</si>
  <si>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</si>
  <si>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</si>
  <si>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</si>
  <si>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</si>
  <si>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</si>
  <si>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</si>
  <si>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</si>
  <si>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</si>
  <si>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</si>
  <si>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</si>
  <si>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</si>
  <si>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</si>
  <si>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</si>
  <si>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</si>
  <si>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</si>
  <si>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</si>
  <si>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</si>
  <si>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</si>
  <si>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</si>
  <si>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</si>
  <si>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</si>
  <si>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</si>
  <si>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</si>
  <si>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</si>
  <si>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</si>
  <si>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</si>
  <si>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</si>
  <si>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</si>
  <si>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</si>
  <si>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</si>
  <si>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</si>
  <si>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</si>
  <si>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</si>
  <si>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</si>
  <si>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</si>
  <si>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</si>
  <si>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</si>
  <si>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</si>
  <si>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</si>
  <si>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</si>
  <si>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</si>
  <si>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</si>
  <si>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</si>
  <si>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</si>
  <si>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</si>
  <si>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</si>
  <si>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</si>
  <si>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</si>
  <si>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</si>
  <si>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</si>
  <si>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</si>
  <si>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</si>
  <si>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</si>
  <si>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</si>
  <si>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</si>
  <si>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</si>
  <si>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</si>
  <si>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</si>
  <si>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</si>
  <si>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</si>
  <si>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</si>
  <si>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</si>
  <si>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</si>
  <si>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</si>
  <si>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</si>
  <si>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</si>
  <si>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</si>
  <si>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</si>
  <si>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</si>
  <si>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</si>
  <si>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</si>
  <si>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</si>
  <si>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</si>
  <si>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</si>
  <si>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</si>
  <si>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</si>
  <si>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</si>
  <si>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</si>
  <si>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</si>
  <si>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</si>
  <si>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</si>
  <si>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</si>
  <si>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</si>
  <si>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</si>
  <si>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</si>
  <si>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</si>
  <si>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</si>
  <si>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</si>
  <si>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</si>
  <si>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</si>
  <si>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</si>
  <si>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</si>
  <si>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</si>
  <si>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</si>
  <si>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</si>
  <si>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</si>
  <si>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</si>
  <si>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</si>
  <si>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</si>
  <si>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</si>
  <si>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</si>
  <si>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</si>
  <si>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</si>
  <si>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</si>
  <si>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</si>
  <si>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</si>
  <si>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</si>
  <si>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</si>
  <si>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</si>
  <si>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</si>
  <si>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</si>
  <si>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</si>
  <si>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</si>
  <si>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</si>
  <si>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</si>
  <si>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</si>
  <si>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</si>
  <si>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</si>
  <si>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</si>
  <si>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</si>
  <si>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</si>
  <si>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</si>
  <si>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</si>
  <si>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</si>
  <si>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</si>
  <si>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</si>
  <si>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</si>
  <si>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</si>
  <si>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</si>
  <si>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</si>
  <si>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</si>
  <si>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</si>
  <si>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</si>
  <si>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</si>
  <si>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</si>
  <si>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</si>
  <si>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</si>
  <si>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</si>
  <si>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</si>
  <si>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</si>
  <si>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</si>
  <si>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</si>
  <si>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</si>
  <si>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</si>
  <si>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</si>
  <si>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</si>
  <si>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</si>
  <si>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</si>
  <si>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</si>
  <si>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</si>
  <si>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</si>
  <si>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</si>
  <si>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</si>
  <si>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</si>
  <si>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</si>
  <si>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</si>
  <si>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</si>
  <si>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</si>
  <si>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</si>
  <si>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</si>
  <si>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</si>
  <si>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</si>
  <si>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</si>
  <si>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</si>
  <si>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</si>
  <si>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</si>
  <si>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</si>
  <si>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</si>
  <si>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</si>
  <si>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</si>
  <si>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</si>
  <si>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</si>
  <si>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</si>
  <si>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</si>
  <si>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</si>
  <si>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</si>
  <si>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</si>
  <si>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</si>
  <si>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</si>
  <si>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</si>
  <si>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</si>
  <si>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</si>
  <si>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</si>
  <si>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</si>
  <si>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</si>
  <si>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</si>
  <si>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</si>
  <si>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</si>
  <si>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</si>
  <si>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</si>
  <si>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</si>
  <si>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</si>
  <si>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</si>
  <si>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</si>
  <si>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</si>
  <si>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</si>
  <si>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</si>
  <si>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</si>
  <si>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</si>
  <si>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</si>
  <si>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</si>
  <si>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</si>
  <si>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</si>
  <si>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</si>
  <si>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</si>
  <si>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</si>
  <si>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</si>
  <si>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</si>
  <si>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</si>
  <si>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</si>
  <si>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</si>
  <si>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</si>
  <si>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</si>
  <si>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</si>
  <si>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</si>
  <si>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</si>
  <si>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</si>
  <si>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</si>
  <si>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</si>
  <si>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</si>
  <si>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</si>
  <si>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</si>
  <si>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</si>
  <si>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</si>
  <si>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</si>
  <si>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</si>
  <si>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</si>
  <si>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</si>
  <si>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</si>
  <si>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</si>
  <si>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</si>
  <si>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</si>
  <si>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</si>
  <si>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</si>
  <si>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</si>
  <si>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</si>
  <si>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</si>
  <si>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</si>
  <si>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</si>
  <si>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</si>
  <si>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</si>
  <si>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</si>
  <si>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</si>
  <si>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</si>
  <si>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</si>
  <si>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</si>
  <si>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</si>
  <si>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</si>
  <si>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</si>
  <si>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</si>
  <si>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</si>
  <si>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</si>
  <si>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</si>
  <si>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</si>
  <si>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</si>
  <si>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</si>
  <si>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</si>
  <si>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</si>
  <si>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</si>
  <si>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</si>
  <si>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</si>
  <si>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</si>
  <si>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</si>
  <si>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</si>
  <si>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</si>
  <si>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</si>
  <si>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</si>
  <si>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</si>
  <si>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</si>
  <si>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</si>
  <si>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</si>
  <si>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</si>
  <si>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</si>
  <si>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</si>
  <si>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</si>
  <si>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</si>
  <si>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</si>
  <si>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</si>
  <si>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</si>
  <si>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</si>
  <si>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</si>
  <si>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</si>
  <si>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</si>
  <si>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</si>
  <si>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</si>
  <si>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</si>
  <si>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</si>
  <si>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</si>
  <si>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</si>
  <si>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</si>
  <si>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</si>
  <si>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</si>
  <si>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</si>
  <si>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</si>
  <si>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</si>
  <si>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</si>
  <si>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</si>
  <si>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</si>
  <si>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</si>
  <si>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</si>
  <si>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</si>
  <si>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</si>
  <si>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</si>
  <si>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</si>
  <si>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</si>
  <si>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</si>
  <si>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</si>
  <si>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</si>
  <si>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</si>
  <si>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</si>
  <si>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</si>
  <si>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</si>
  <si>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</si>
  <si>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</si>
  <si>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</si>
  <si>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</si>
  <si>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</si>
  <si>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</si>
  <si>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</si>
  <si>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</si>
  <si>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</si>
  <si>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</si>
  <si>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</si>
  <si>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</si>
  <si>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</si>
  <si>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</si>
  <si>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</si>
  <si>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</si>
  <si>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</si>
  <si>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</si>
  <si>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</si>
  <si>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</si>
  <si>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</si>
  <si>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</si>
  <si>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</si>
  <si>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</si>
  <si>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</si>
  <si>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</si>
  <si>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</si>
  <si>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</si>
  <si>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</si>
  <si>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</si>
  <si>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</si>
  <si>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</si>
  <si>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</si>
  <si>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</si>
  <si>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</si>
  <si>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</si>
  <si>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</si>
  <si>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</si>
  <si>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</si>
  <si>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</si>
  <si>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</si>
  <si>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</si>
  <si>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</si>
  <si>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</si>
  <si>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</si>
  <si>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</si>
  <si>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</si>
  <si>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</si>
  <si>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</si>
  <si>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</si>
  <si>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</si>
  <si>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</si>
  <si>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</si>
  <si>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</si>
  <si>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</si>
  <si>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</si>
  <si>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</si>
  <si>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</si>
  <si>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</si>
  <si>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</si>
  <si>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</si>
  <si>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</si>
  <si>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</si>
  <si>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</si>
  <si>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</si>
  <si>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</si>
  <si>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</si>
  <si>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</si>
  <si>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</si>
  <si>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</si>
  <si>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</si>
  <si>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</si>
  <si>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</si>
  <si>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</si>
  <si>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</si>
  <si>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</si>
  <si>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</si>
  <si>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</si>
  <si>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</si>
  <si>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</si>
  <si>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</si>
  <si>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</si>
  <si>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</si>
  <si>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</si>
  <si>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</si>
  <si>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</si>
  <si>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</si>
  <si>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</si>
  <si>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</si>
  <si>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</si>
  <si>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</si>
  <si>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</si>
  <si>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</si>
  <si>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</si>
  <si>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</si>
  <si>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</si>
  <si>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</si>
  <si>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</si>
  <si>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</si>
  <si>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</si>
  <si>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</si>
  <si>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</si>
  <si>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</si>
  <si>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</si>
  <si>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</si>
  <si>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</si>
  <si>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</si>
  <si>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</si>
  <si>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</si>
  <si>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</si>
  <si>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</si>
  <si>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</si>
  <si>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</si>
  <si>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</si>
  <si>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</si>
  <si>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</si>
  <si>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</si>
  <si>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</si>
  <si>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</si>
  <si>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</si>
  <si>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</si>
  <si>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</si>
  <si>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</si>
  <si>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</si>
  <si>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</si>
  <si>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</si>
  <si>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</si>
  <si>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</si>
  <si>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</si>
  <si>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</si>
  <si>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</si>
  <si>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</si>
  <si>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</si>
  <si>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</si>
  <si>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</si>
  <si>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</si>
  <si>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</si>
  <si>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</si>
  <si>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</si>
  <si>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</si>
  <si>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</si>
  <si>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</si>
  <si>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</si>
  <si>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</si>
  <si>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</si>
  <si>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</si>
  <si>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</si>
  <si>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</si>
  <si>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</si>
  <si>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</si>
  <si>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</si>
  <si>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</si>
  <si>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</si>
  <si>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</si>
  <si>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</si>
  <si>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</si>
  <si>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</si>
  <si>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</si>
  <si>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</si>
  <si>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</si>
  <si>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</si>
  <si>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</si>
  <si>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</si>
  <si>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</si>
  <si>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</si>
  <si>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</si>
  <si>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</si>
  <si>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</si>
  <si>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</si>
  <si>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</si>
  <si>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</si>
  <si>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</si>
  <si>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</si>
  <si>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</si>
  <si>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</si>
  <si>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</si>
  <si>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</si>
  <si>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</si>
  <si>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</si>
  <si>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</si>
  <si>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</si>
  <si>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</si>
  <si>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</si>
  <si>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</si>
  <si>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</si>
  <si>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</si>
  <si>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</si>
  <si>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</si>
  <si>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</si>
  <si>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</si>
  <si>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</si>
  <si>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</si>
  <si>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</si>
  <si>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</si>
  <si>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</si>
  <si>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</si>
  <si>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</si>
  <si>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</si>
  <si>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</si>
  <si>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</si>
  <si>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</si>
  <si>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</si>
  <si>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</si>
  <si>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</si>
  <si>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</si>
  <si>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</si>
  <si>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</si>
  <si>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</si>
  <si>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</si>
  <si>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</si>
  <si>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</si>
  <si>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</si>
  <si>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</si>
  <si>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</si>
  <si>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</si>
  <si>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</si>
  <si>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</si>
  <si>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</si>
  <si>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</si>
  <si>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</si>
  <si>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</si>
  <si>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</si>
  <si>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</si>
  <si>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</si>
  <si>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</si>
  <si>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</si>
  <si>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</si>
  <si>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</si>
  <si>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</si>
  <si>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</si>
  <si>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</si>
  <si>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</si>
  <si>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</si>
  <si>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</si>
  <si>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</si>
  <si>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</si>
  <si>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</si>
  <si>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</si>
  <si>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</si>
  <si>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</si>
  <si>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</si>
  <si>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</si>
  <si>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</si>
  <si>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</si>
  <si>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</si>
  <si>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</si>
  <si>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</si>
  <si>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</si>
  <si>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</si>
  <si>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</si>
  <si>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</si>
  <si>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</si>
  <si>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</si>
  <si>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</si>
  <si>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</si>
  <si>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</si>
  <si>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</si>
  <si>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</si>
  <si>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</si>
  <si>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</si>
  <si>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</si>
  <si>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</si>
  <si>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</si>
  <si>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</si>
  <si>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</si>
  <si>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</si>
  <si>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</si>
  <si>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</si>
  <si>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</si>
  <si>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</si>
  <si>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</si>
  <si>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</si>
  <si>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</si>
  <si>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</si>
  <si>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</si>
  <si>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</si>
  <si>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</si>
  <si>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</si>
  <si>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</si>
  <si>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</si>
  <si>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</si>
  <si>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</si>
  <si>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</si>
  <si>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</si>
  <si>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</si>
  <si>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</si>
  <si>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</si>
  <si>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</si>
  <si>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</si>
  <si>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</si>
  <si>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</si>
  <si>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</si>
  <si>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</si>
  <si>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</si>
  <si>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</si>
  <si>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</si>
  <si>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</si>
  <si>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</si>
  <si>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</si>
  <si>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</si>
  <si>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</si>
  <si>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</si>
  <si>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</si>
  <si>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</si>
  <si>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</si>
  <si>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</si>
  <si>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</si>
  <si>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</si>
  <si>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</si>
  <si>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</si>
  <si>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</si>
  <si>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</si>
  <si>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</si>
  <si>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</si>
  <si>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</si>
  <si>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</si>
  <si>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</si>
  <si>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</si>
  <si>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</si>
  <si>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</si>
  <si>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</si>
  <si>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</si>
  <si>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</si>
  <si>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</si>
  <si>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</si>
  <si>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</si>
  <si>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</si>
  <si>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</si>
  <si>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</si>
  <si>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</si>
  <si>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</si>
  <si>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</si>
  <si>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</si>
  <si>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</si>
  <si>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</si>
  <si>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</si>
  <si>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</si>
  <si>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</si>
  <si>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</si>
  <si>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</si>
  <si>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</si>
  <si>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</si>
  <si>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</si>
  <si>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</si>
  <si>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</si>
  <si>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</si>
  <si>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</si>
  <si>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</si>
  <si>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</si>
  <si>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</si>
  <si>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</si>
  <si>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</si>
  <si>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</si>
  <si>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</si>
  <si>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</si>
  <si>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</si>
  <si>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</si>
  <si>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</si>
  <si>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</si>
  <si>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</si>
  <si>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</si>
  <si>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</si>
  <si>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</si>
  <si>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</si>
  <si>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</si>
  <si>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</si>
  <si>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</si>
  <si>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</si>
  <si>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</si>
  <si>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</si>
  <si>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</si>
  <si>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</si>
  <si>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</si>
  <si>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</si>
  <si>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</si>
  <si>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</si>
  <si>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</si>
  <si>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</si>
  <si>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</si>
  <si>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</si>
  <si>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</si>
  <si>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</si>
  <si>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</si>
  <si>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</si>
  <si>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</si>
  <si>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</si>
  <si>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</si>
  <si>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</si>
  <si>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</si>
  <si>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</si>
  <si>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</si>
  <si>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</si>
  <si>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</si>
  <si>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</si>
  <si>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</si>
  <si>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</si>
  <si>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</si>
  <si>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</si>
  <si>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</si>
  <si>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</si>
  <si>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</si>
  <si>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</si>
  <si>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</si>
  <si>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</si>
  <si>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</si>
  <si>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</si>
  <si>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</si>
  <si>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</si>
  <si>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</si>
  <si>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</si>
  <si>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</si>
  <si>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</si>
  <si>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</si>
  <si>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</si>
  <si>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</si>
  <si>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</si>
  <si>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</si>
  <si>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</si>
  <si>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</si>
  <si>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</si>
  <si>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</si>
  <si>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</si>
  <si>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</si>
  <si>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</si>
  <si>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</si>
  <si>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</si>
  <si>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</si>
  <si>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</si>
  <si>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</si>
  <si>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</si>
  <si>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</si>
  <si>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</si>
  <si>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</si>
  <si>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</si>
  <si>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</si>
  <si>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</si>
  <si>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</si>
  <si>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</si>
  <si>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</si>
  <si>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</si>
  <si>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</si>
  <si>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</si>
  <si>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</si>
  <si>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</si>
  <si>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</si>
  <si>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</si>
  <si>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</si>
  <si>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</si>
  <si>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</si>
  <si>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</si>
  <si>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</si>
  <si>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</si>
  <si>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</si>
  <si>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</si>
  <si>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</si>
  <si>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</si>
  <si>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</si>
  <si>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</si>
  <si>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</si>
  <si>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</si>
  <si>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</si>
  <si>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</si>
  <si>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</si>
  <si>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</si>
  <si>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</si>
  <si>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</si>
  <si>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</si>
  <si>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</si>
  <si>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</si>
  <si>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</si>
  <si>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</si>
  <si>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</si>
  <si>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</si>
  <si>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</si>
  <si>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</si>
  <si>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</si>
  <si>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</si>
  <si>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</si>
  <si>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</si>
  <si>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</si>
  <si>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</si>
  <si>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</si>
  <si>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</si>
  <si>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</si>
  <si>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</si>
  <si>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</si>
  <si>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</si>
  <si>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</si>
  <si>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</si>
  <si>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</si>
  <si>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</si>
  <si>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</si>
  <si>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</si>
  <si>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</si>
  <si>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</si>
  <si>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</si>
  <si>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</si>
  <si>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</si>
  <si>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</si>
  <si>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</si>
  <si>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</si>
  <si>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</si>
  <si>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</si>
  <si>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</si>
  <si>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</si>
  <si>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</si>
  <si>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</si>
  <si>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</si>
  <si>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</si>
  <si>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</si>
  <si>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</si>
  <si>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</si>
  <si>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</si>
  <si>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</si>
  <si>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</si>
  <si>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</si>
  <si>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</si>
  <si>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</si>
  <si>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</si>
  <si>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</si>
  <si>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</si>
  <si>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</si>
  <si>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</si>
  <si>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</si>
  <si>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</si>
  <si>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</si>
  <si>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</si>
  <si>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</si>
  <si>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</si>
  <si>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</si>
  <si>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</si>
  <si>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</si>
  <si>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</si>
  <si>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</si>
  <si>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</si>
  <si>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</si>
  <si>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</si>
  <si>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</si>
  <si>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</si>
  <si>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</si>
  <si>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</si>
  <si>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</si>
  <si>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</si>
  <si>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</si>
  <si>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</si>
  <si>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</si>
  <si>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</si>
  <si>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</si>
  <si>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</si>
  <si>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</si>
  <si>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</si>
  <si>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</si>
  <si>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</si>
  <si>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</si>
  <si>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</si>
  <si>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</si>
  <si>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</si>
  <si>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</si>
  <si>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</si>
  <si>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</si>
  <si>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</si>
  <si>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</si>
  <si>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</si>
  <si>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</si>
  <si>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</si>
  <si>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</si>
  <si>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</si>
  <si>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</si>
  <si>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</si>
  <si>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</si>
  <si>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</si>
  <si>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</si>
  <si>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</si>
  <si>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</si>
  <si>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</si>
  <si>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</si>
  <si>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</si>
  <si>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</si>
  <si>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</si>
  <si>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</si>
  <si>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</si>
  <si>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</si>
  <si>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</si>
  <si>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</si>
  <si>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</si>
  <si>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</si>
  <si>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</si>
  <si>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</si>
  <si>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</si>
  <si>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</si>
  <si>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</si>
  <si>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</si>
  <si>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</si>
  <si>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</si>
  <si>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</si>
  <si>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</si>
  <si>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</si>
  <si>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</si>
  <si>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</si>
  <si>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</si>
  <si>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</si>
  <si>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</si>
  <si>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</si>
  <si>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</si>
  <si>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</si>
  <si>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</si>
  <si>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</si>
  <si>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</si>
  <si>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</si>
  <si>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</si>
  <si>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</si>
  <si>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</si>
  <si>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</si>
  <si>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</si>
  <si>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</si>
  <si>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</si>
  <si>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</si>
  <si>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</si>
  <si>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</si>
  <si>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</si>
  <si>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</si>
  <si>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</si>
  <si>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</si>
  <si>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</si>
  <si>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</si>
  <si>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</si>
  <si>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</si>
  <si>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</si>
  <si>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</si>
  <si>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</si>
  <si>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</si>
  <si>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</si>
  <si>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</si>
  <si>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</si>
  <si>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</si>
  <si>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</si>
  <si>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</si>
  <si>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</si>
  <si>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</si>
  <si>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</si>
  <si>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</si>
  <si>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</si>
  <si>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</si>
  <si>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</si>
  <si>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</si>
  <si>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</si>
  <si>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</si>
  <si>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</si>
  <si>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</si>
  <si>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</si>
  <si>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</si>
  <si>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</si>
  <si>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</si>
  <si>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</si>
  <si>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</si>
  <si>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</si>
  <si>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</si>
  <si>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</si>
  <si>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</si>
  <si>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</si>
  <si>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</si>
  <si>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</si>
  <si>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</si>
  <si>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</si>
  <si>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</si>
  <si>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</si>
  <si>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</si>
  <si>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</si>
  <si>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</si>
  <si>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</si>
  <si>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</si>
  <si>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</si>
  <si>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</si>
  <si>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</si>
  <si>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</si>
  <si>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</si>
  <si>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</si>
  <si>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</si>
  <si>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</si>
  <si>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</si>
  <si>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</si>
  <si>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</si>
  <si>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</si>
  <si>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</si>
  <si>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</si>
  <si>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</si>
  <si>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</si>
  <si>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</si>
  <si>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</si>
  <si>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</si>
  <si>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</si>
  <si>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</si>
  <si>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</si>
  <si>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</si>
  <si>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</si>
  <si>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</si>
  <si>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</si>
  <si>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</si>
  <si>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</si>
  <si>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</si>
  <si>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</si>
  <si>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</si>
  <si>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</si>
  <si>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</si>
  <si>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</si>
  <si>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</si>
  <si>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</si>
  <si>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</si>
  <si>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</si>
  <si>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</si>
  <si>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</si>
  <si>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</si>
  <si>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</si>
  <si>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</si>
  <si>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</si>
  <si>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</si>
  <si>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</si>
  <si>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</si>
  <si>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</si>
  <si>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</si>
  <si>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</si>
  <si>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</si>
  <si>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</si>
  <si>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</si>
  <si>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</si>
  <si>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</si>
  <si>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</si>
  <si>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</si>
  <si>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</si>
  <si>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</si>
  <si>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</si>
  <si>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</si>
  <si>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</si>
  <si>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</si>
  <si>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</si>
  <si>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</si>
  <si>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</si>
  <si>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</si>
  <si>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</si>
  <si>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</si>
  <si>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</si>
  <si>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</si>
  <si>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</si>
  <si>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</si>
  <si>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</si>
  <si>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</si>
  <si>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</si>
  <si>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</si>
  <si>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</si>
  <si>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</si>
  <si>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</si>
  <si>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</si>
  <si>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</si>
  <si>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</si>
  <si>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</si>
  <si>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</si>
  <si>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</si>
  <si>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</si>
  <si>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</si>
  <si>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</si>
  <si>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</si>
  <si>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</si>
  <si>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</si>
  <si>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</si>
  <si>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</si>
  <si>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</si>
  <si>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</si>
  <si>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</si>
  <si>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</si>
  <si>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</si>
  <si>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</si>
  <si>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</si>
  <si>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</si>
  <si>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</si>
  <si>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</si>
  <si>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</si>
  <si>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</si>
  <si>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</si>
  <si>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</si>
  <si>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</si>
  <si>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</si>
  <si>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</si>
  <si>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</si>
  <si>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</si>
  <si>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</si>
  <si>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</si>
  <si>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</si>
  <si>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</si>
  <si>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</si>
  <si>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</si>
  <si>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</si>
  <si>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</si>
  <si>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</si>
  <si>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</si>
  <si>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</si>
  <si>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</si>
  <si>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</si>
  <si>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</si>
  <si>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</si>
  <si>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</si>
  <si>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</si>
  <si>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</si>
  <si>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</si>
  <si>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</si>
  <si>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</si>
  <si>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</si>
  <si>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</si>
  <si>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</si>
  <si>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</si>
  <si>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</si>
  <si>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</si>
  <si>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</si>
  <si>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</si>
  <si>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</si>
  <si>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</si>
  <si>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</si>
  <si>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</si>
  <si>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</si>
  <si>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</si>
  <si>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</si>
  <si>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</si>
  <si>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</si>
  <si>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</si>
  <si>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</si>
  <si>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</si>
  <si>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</si>
  <si>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</si>
  <si>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</si>
  <si>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</si>
  <si>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</si>
  <si>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</si>
  <si>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</si>
  <si>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</si>
  <si>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</si>
  <si>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</si>
  <si>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</si>
  <si>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</si>
  <si>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</si>
  <si>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</si>
  <si>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</si>
  <si>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</si>
  <si>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</si>
  <si>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</si>
  <si>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</si>
  <si>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</si>
  <si>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</si>
  <si>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</si>
  <si>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</si>
  <si>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</si>
  <si>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</si>
  <si>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</si>
  <si>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</si>
  <si>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</si>
  <si>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</si>
  <si>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</si>
  <si>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</si>
  <si>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</si>
  <si>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</si>
  <si>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</si>
  <si>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</si>
  <si>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</si>
  <si>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</si>
  <si>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</si>
  <si>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</si>
  <si>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</si>
  <si>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</si>
  <si>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</si>
  <si>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</si>
  <si>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</si>
  <si>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</si>
  <si>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</si>
  <si>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</si>
  <si>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</si>
  <si>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</si>
  <si>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</si>
  <si>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</si>
  <si>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</si>
  <si>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</si>
  <si>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</si>
  <si>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</si>
  <si>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</si>
  <si>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</si>
  <si>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</si>
  <si>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</si>
  <si>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</si>
  <si>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</si>
  <si>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</si>
  <si>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</si>
  <si>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</si>
  <si>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</si>
  <si>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</si>
  <si>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</si>
  <si>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</si>
  <si>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</si>
  <si>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</si>
  <si>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</si>
  <si>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</si>
  <si>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</si>
  <si>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</si>
  <si>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</si>
  <si>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</si>
  <si>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</si>
  <si>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</si>
  <si>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</si>
  <si>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</si>
  <si>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</si>
  <si>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</si>
  <si>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</si>
  <si>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</si>
  <si>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</si>
  <si>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</si>
  <si>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</si>
  <si>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</si>
  <si>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</si>
  <si>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</si>
  <si>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</si>
  <si>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</si>
  <si>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</si>
  <si>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</si>
  <si>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</si>
  <si>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</si>
  <si>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</si>
  <si>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</si>
  <si>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</si>
  <si>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</si>
  <si>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</si>
  <si>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</si>
  <si>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</si>
  <si>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</si>
  <si>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</si>
  <si>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</si>
  <si>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</si>
  <si>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</si>
  <si>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</si>
  <si>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</si>
  <si>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</si>
  <si>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</si>
  <si>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</si>
  <si>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</si>
  <si>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</si>
  <si>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</si>
  <si>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</si>
  <si>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</si>
  <si>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</si>
  <si>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</si>
  <si>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</si>
  <si>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</si>
  <si>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</si>
  <si>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</si>
  <si>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</si>
  <si>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</si>
  <si>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</si>
  <si>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</si>
  <si>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</si>
  <si>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</si>
  <si>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</si>
  <si>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</si>
  <si>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</si>
  <si>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</si>
  <si>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</si>
  <si>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</si>
  <si>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</si>
  <si>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</si>
  <si>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</si>
  <si>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</si>
  <si>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</si>
  <si>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</si>
  <si>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</si>
  <si>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</si>
  <si>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</si>
  <si>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</si>
  <si>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</si>
  <si>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</si>
  <si>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</si>
  <si>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</si>
  <si>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</si>
  <si>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</si>
  <si>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</si>
  <si>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</si>
  <si>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</si>
  <si>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</si>
  <si>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</si>
  <si>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</si>
  <si>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</si>
  <si>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</si>
  <si>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</si>
  <si>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</si>
  <si>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</si>
  <si>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</si>
  <si>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</si>
  <si>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</si>
  <si>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</si>
  <si>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</si>
  <si>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</si>
  <si>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</si>
  <si>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</si>
  <si>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</si>
  <si>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</si>
  <si>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</si>
  <si>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</si>
  <si>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</si>
  <si>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</si>
  <si>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</si>
  <si>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</si>
  <si>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</si>
  <si>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</si>
  <si>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</si>
  <si>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</si>
  <si>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</si>
  <si>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</si>
  <si>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</si>
  <si>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</si>
  <si>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</si>
  <si>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</si>
  <si>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</si>
  <si>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</si>
  <si>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</si>
  <si>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</si>
  <si>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</si>
  <si>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</si>
  <si>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</si>
  <si>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</si>
  <si>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</si>
  <si>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</si>
  <si>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</si>
  <si>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</si>
  <si>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</si>
  <si>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</si>
  <si>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</si>
  <si>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</si>
  <si>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</si>
  <si>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</si>
  <si>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</si>
  <si>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</si>
  <si>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</si>
  <si>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</si>
  <si>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</si>
  <si>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</si>
  <si>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</si>
  <si>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</si>
  <si>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</si>
  <si>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</si>
  <si>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</si>
  <si>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</si>
  <si>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</si>
  <si>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</si>
  <si>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</si>
  <si>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</si>
  <si>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</si>
  <si>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</si>
  <si>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</si>
  <si>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</si>
  <si>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</si>
  <si>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</si>
  <si>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</si>
  <si>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</si>
  <si>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</si>
  <si>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</si>
  <si>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</si>
  <si>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</si>
  <si>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</si>
  <si>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</si>
  <si>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</si>
  <si>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</si>
  <si>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</si>
  <si>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</si>
  <si>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</si>
  <si>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</si>
  <si>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</si>
  <si>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</si>
  <si>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</si>
  <si>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</si>
  <si>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</si>
  <si>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</si>
  <si>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</si>
  <si>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</si>
  <si>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</si>
  <si>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</si>
  <si>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</si>
  <si>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</si>
  <si>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</si>
  <si>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</si>
  <si>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</si>
  <si>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</si>
  <si>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</si>
  <si>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</si>
  <si>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</si>
  <si>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</si>
  <si>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</si>
  <si>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</si>
  <si>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</si>
  <si>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</si>
  <si>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</si>
  <si>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</si>
  <si>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</si>
  <si>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</si>
  <si>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</si>
  <si>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</si>
  <si>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</si>
  <si>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</si>
  <si>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</si>
  <si>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</si>
  <si>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</si>
  <si>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</si>
  <si>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</si>
  <si>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</si>
  <si>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</si>
  <si>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</si>
  <si>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</si>
  <si>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</si>
  <si>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</si>
  <si>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</si>
  <si>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</si>
  <si>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</si>
  <si>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</si>
  <si>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</si>
  <si>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</si>
  <si>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</si>
  <si>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</si>
  <si>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</si>
  <si>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</si>
  <si>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</si>
  <si>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</si>
  <si>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</si>
  <si>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</si>
  <si>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</si>
  <si>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</si>
  <si>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</si>
  <si>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</si>
  <si>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</si>
  <si>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</si>
  <si>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</si>
  <si>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</si>
  <si>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</si>
  <si>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</si>
  <si>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</si>
  <si>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</si>
  <si>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</si>
  <si>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</si>
  <si>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</si>
  <si>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</si>
  <si>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</si>
  <si>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</si>
  <si>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</si>
  <si>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</si>
  <si>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</si>
  <si>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</si>
  <si>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</si>
  <si>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</si>
  <si>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</si>
  <si>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</si>
  <si>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</si>
  <si>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</si>
  <si>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</si>
  <si>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</si>
  <si>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</si>
  <si>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</si>
  <si>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</si>
  <si>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</si>
  <si>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</si>
  <si>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</si>
  <si>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</si>
  <si>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</si>
  <si>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</si>
  <si>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</si>
  <si>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</si>
  <si>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</si>
  <si>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</si>
  <si>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</si>
  <si>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</si>
  <si>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</si>
  <si>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</si>
  <si>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</si>
  <si>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</si>
  <si>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</si>
  <si>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</si>
  <si>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</si>
  <si>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</si>
  <si>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</si>
  <si>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</si>
  <si>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</si>
  <si>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</si>
  <si>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</si>
  <si>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</si>
  <si>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</si>
  <si>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</si>
  <si>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</si>
  <si>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</si>
  <si>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</si>
  <si>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</si>
  <si>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</si>
  <si>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</si>
  <si>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</si>
  <si>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</si>
  <si>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</si>
  <si>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</si>
  <si>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</si>
  <si>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</si>
  <si>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</si>
  <si>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</si>
  <si>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</si>
  <si>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</si>
  <si>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</si>
  <si>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</si>
  <si>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</si>
  <si>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</si>
  <si>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</si>
  <si>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</si>
  <si>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</si>
  <si>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</si>
  <si>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</si>
  <si>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</si>
  <si>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</si>
  <si>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</si>
  <si>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</si>
  <si>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</si>
  <si>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</si>
  <si>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</si>
  <si>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</si>
  <si>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</si>
  <si>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</si>
  <si>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</si>
  <si>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</si>
  <si>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</si>
  <si>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</si>
  <si>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</si>
  <si>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</si>
  <si>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</si>
  <si>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</si>
  <si>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</si>
  <si>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</si>
  <si>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</si>
  <si>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</si>
  <si>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</si>
  <si>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</si>
  <si>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</si>
  <si>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</si>
  <si>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</si>
  <si>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</si>
  <si>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</si>
  <si>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</si>
  <si>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</si>
  <si>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</si>
  <si>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</si>
  <si>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</si>
  <si>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</si>
  <si>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</si>
  <si>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</si>
  <si>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</si>
  <si>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</si>
  <si>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</si>
  <si>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</si>
  <si>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</si>
  <si>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</si>
  <si>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</si>
  <si>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</si>
  <si>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</si>
  <si>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</si>
  <si>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</si>
  <si>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</si>
  <si>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</si>
  <si>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</si>
  <si>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</si>
  <si>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</si>
  <si>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</si>
  <si>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</si>
  <si>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</si>
  <si>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</si>
  <si>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</si>
  <si>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</si>
  <si>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</si>
  <si>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</si>
  <si>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</si>
  <si>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</si>
  <si>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</si>
  <si>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</si>
  <si>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</si>
  <si>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</si>
  <si>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</si>
  <si>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</si>
  <si>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</si>
  <si>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</si>
  <si>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</si>
  <si>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</si>
  <si>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</si>
  <si>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</si>
  <si>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</si>
  <si>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</si>
  <si>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</si>
  <si>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</si>
  <si>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</si>
  <si>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</si>
  <si>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</si>
  <si>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</si>
  <si>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</si>
  <si>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</si>
  <si>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</si>
  <si>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</si>
  <si>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</si>
  <si>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</si>
  <si>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</si>
  <si>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</si>
  <si>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</si>
  <si>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</si>
  <si>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</si>
  <si>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</si>
  <si>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</si>
  <si>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</si>
  <si>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</si>
  <si>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</si>
  <si>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</si>
  <si>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</si>
  <si>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</si>
  <si>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</si>
  <si>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</si>
  <si>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</si>
  <si>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</si>
  <si>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</si>
  <si>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</si>
  <si>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</si>
  <si>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</si>
  <si>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</si>
  <si>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</si>
  <si>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</si>
  <si>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</si>
  <si>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</si>
  <si>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</si>
  <si>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</si>
  <si>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</si>
  <si>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</si>
  <si>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</si>
  <si>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</si>
  <si>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</si>
  <si>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</si>
  <si>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</si>
  <si>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</si>
  <si>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</si>
  <si>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</si>
  <si>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</si>
  <si>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</si>
  <si>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</si>
  <si>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</si>
  <si>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</si>
  <si>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</si>
  <si>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</si>
  <si>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</si>
  <si>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</si>
  <si>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</si>
  <si>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</si>
  <si>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</si>
  <si>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</si>
  <si>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</si>
  <si>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</si>
  <si>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</si>
  <si>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</si>
  <si>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</si>
  <si>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</si>
  <si>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</si>
  <si>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</si>
  <si>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</si>
  <si>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</si>
  <si>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</si>
  <si>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</si>
  <si>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</si>
  <si>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</si>
  <si>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</si>
  <si>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</si>
  <si>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</si>
  <si>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</si>
  <si>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</si>
  <si>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</si>
  <si>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</si>
  <si>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</si>
  <si>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</si>
  <si>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</si>
  <si>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</si>
  <si>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</si>
  <si>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</si>
  <si>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</si>
  <si>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</si>
  <si>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</si>
  <si>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</si>
  <si>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</si>
  <si>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</si>
  <si>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</si>
  <si>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</si>
  <si>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</si>
  <si>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</si>
  <si>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</si>
  <si>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</si>
  <si>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</si>
  <si>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</si>
  <si>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</si>
  <si>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</si>
  <si>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</si>
  <si>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</si>
  <si>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</si>
  <si>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</si>
  <si>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</si>
  <si>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</si>
  <si>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</si>
  <si>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</si>
  <si>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</si>
  <si>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</si>
  <si>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</si>
  <si>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</si>
  <si>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</si>
  <si>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</si>
  <si>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</si>
  <si>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</si>
  <si>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</si>
  <si>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</si>
  <si>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</si>
  <si>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</si>
  <si>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</si>
  <si>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</si>
  <si>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</si>
  <si>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</si>
  <si>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</si>
  <si>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</si>
  <si>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</si>
  <si>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</si>
  <si>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</si>
  <si>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</si>
  <si>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</si>
  <si>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</si>
  <si>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</si>
  <si>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</si>
  <si>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</si>
  <si>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</si>
  <si>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</si>
  <si>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</si>
  <si>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</si>
  <si>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</si>
  <si>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</si>
  <si>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</si>
  <si>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</si>
  <si>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</si>
  <si>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</si>
  <si>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</si>
  <si>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</si>
  <si>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</si>
  <si>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</si>
  <si>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</si>
  <si>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</si>
  <si>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</si>
  <si>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</si>
  <si>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</si>
  <si>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</si>
  <si>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</si>
  <si>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</si>
  <si>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</si>
  <si>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</si>
  <si>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</si>
  <si>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</si>
  <si>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</si>
  <si>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</si>
  <si>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</si>
  <si>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</si>
  <si>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</si>
  <si>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</si>
  <si>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</si>
  <si>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</si>
  <si>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</si>
  <si>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</si>
  <si>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</si>
  <si>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</si>
  <si>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</si>
  <si>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</si>
  <si>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</si>
  <si>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</si>
  <si>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</si>
  <si>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</si>
  <si>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</si>
  <si>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</si>
  <si>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</si>
  <si>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</si>
  <si>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</si>
  <si>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</si>
  <si>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</si>
  <si>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</si>
  <si>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</si>
  <si>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</si>
  <si>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</si>
  <si>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</si>
  <si>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</si>
  <si>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</si>
  <si>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</si>
  <si>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</si>
  <si>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</si>
  <si>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</si>
  <si>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</si>
  <si>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</si>
  <si>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</si>
  <si>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</si>
  <si>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</si>
  <si>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</si>
  <si>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</si>
  <si>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</si>
  <si>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</si>
  <si>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</si>
  <si>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</si>
  <si>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</si>
  <si>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</si>
  <si>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</si>
  <si>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</si>
  <si>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</si>
  <si>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</si>
  <si>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</si>
  <si>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</si>
  <si>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</si>
  <si>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</si>
  <si>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</si>
  <si>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</si>
  <si>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</si>
  <si>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</si>
  <si>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</si>
  <si>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</si>
  <si>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</si>
  <si>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</si>
  <si>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</si>
  <si>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</si>
  <si>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</si>
  <si>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</si>
  <si>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</si>
  <si>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</si>
  <si>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</si>
  <si>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</si>
  <si>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</si>
  <si>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</si>
  <si>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</si>
  <si>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</si>
  <si>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</si>
  <si>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</si>
  <si>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</si>
  <si>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</si>
  <si>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</si>
  <si>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</si>
  <si>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</si>
  <si>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</si>
  <si>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</si>
  <si>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</si>
  <si>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</si>
  <si>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</si>
  <si>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</si>
  <si>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</si>
  <si>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</si>
  <si>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</si>
  <si>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</si>
  <si>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</si>
  <si>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</si>
  <si>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</si>
  <si>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</si>
  <si>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</si>
  <si>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</si>
  <si>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</si>
  <si>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</si>
  <si>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</si>
  <si>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</si>
  <si>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</si>
  <si>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</si>
  <si>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</si>
  <si>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</si>
  <si>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</si>
  <si>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</si>
  <si>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</si>
  <si>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</si>
  <si>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</si>
  <si>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</si>
  <si>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</si>
  <si>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</si>
  <si>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</si>
  <si>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</si>
  <si>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</si>
  <si>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</si>
  <si>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</si>
  <si>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</si>
  <si>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</si>
  <si>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</si>
  <si>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</si>
  <si>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</si>
  <si>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</si>
  <si>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</si>
  <si>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</si>
  <si>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</si>
  <si>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</si>
  <si>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</si>
  <si>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</si>
  <si>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</si>
  <si>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</si>
  <si>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</si>
  <si>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</si>
  <si>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</si>
  <si>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</si>
  <si>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</si>
  <si>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</si>
  <si>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</si>
  <si>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</si>
  <si>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</si>
  <si>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</si>
  <si>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</si>
  <si>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</si>
  <si>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</si>
  <si>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</si>
  <si>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</si>
  <si>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</si>
  <si>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</si>
  <si>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</si>
  <si>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</si>
  <si>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</si>
  <si>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</si>
  <si>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</si>
  <si>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</si>
  <si>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</si>
  <si>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</si>
  <si>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</si>
  <si>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</si>
  <si>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</si>
  <si>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</si>
  <si>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</si>
  <si>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</si>
  <si>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</si>
  <si>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</si>
  <si>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</si>
  <si>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</si>
  <si>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</si>
  <si>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</si>
  <si>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</si>
  <si>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</si>
  <si>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</si>
  <si>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</si>
  <si>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</si>
  <si>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</si>
  <si>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</si>
  <si>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</si>
  <si>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</si>
  <si>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</si>
  <si>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</si>
  <si>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</si>
  <si>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</si>
  <si>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</si>
  <si>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</si>
  <si>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</si>
  <si>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</si>
  <si>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</si>
  <si>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</si>
  <si>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</si>
  <si>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</si>
  <si>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</si>
  <si>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</si>
  <si>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</si>
  <si>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</si>
  <si>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</si>
  <si>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</si>
  <si>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</si>
  <si>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</si>
  <si>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</si>
  <si>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</si>
  <si>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</si>
  <si>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</si>
  <si>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</si>
  <si>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</si>
  <si>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</si>
  <si>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</si>
  <si>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</si>
  <si>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</si>
  <si>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</si>
  <si>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</si>
  <si>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</si>
  <si>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</si>
  <si>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</si>
  <si>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</si>
  <si>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</si>
  <si>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</si>
  <si>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</si>
  <si>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</si>
  <si>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</si>
  <si>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</si>
  <si>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</si>
  <si>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</si>
  <si>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</si>
  <si>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</si>
  <si>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</si>
  <si>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</si>
  <si>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</si>
  <si>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</si>
  <si>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</si>
  <si>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</si>
  <si>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</si>
  <si>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</si>
  <si>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</si>
  <si>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</si>
  <si>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</si>
  <si>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</si>
  <si>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</si>
  <si>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</si>
  <si>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</si>
  <si>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</si>
  <si>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</si>
  <si>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</si>
  <si>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</si>
  <si>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</si>
  <si>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</si>
  <si>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</si>
  <si>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</si>
  <si>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</si>
  <si>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</si>
  <si>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</si>
  <si>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</si>
  <si>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</si>
  <si>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</si>
  <si>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</si>
  <si>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</si>
  <si>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</si>
  <si>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</si>
  <si>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</si>
  <si>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</si>
  <si>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</si>
  <si>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</si>
  <si>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</si>
  <si>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</si>
  <si>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</si>
  <si>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</si>
  <si>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</si>
  <si>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</si>
  <si>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</si>
  <si>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</si>
  <si>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</si>
  <si>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</si>
  <si>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</si>
  <si>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</si>
  <si>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</si>
  <si>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</si>
  <si>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</si>
  <si>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</si>
  <si>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</si>
  <si>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</si>
  <si>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</si>
  <si>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</si>
  <si>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</si>
  <si>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</si>
  <si>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</si>
  <si>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</si>
  <si>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</si>
  <si>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</si>
  <si>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</si>
  <si>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</si>
  <si>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</si>
  <si>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</si>
  <si>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</si>
  <si>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</si>
  <si>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</si>
  <si>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</si>
  <si>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</si>
  <si>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</si>
  <si>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</si>
  <si>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</si>
  <si>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</si>
  <si>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</si>
  <si>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</si>
  <si>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</si>
  <si>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</si>
  <si>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</si>
  <si>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</si>
  <si>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</si>
  <si>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</si>
  <si>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</si>
  <si>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</si>
  <si>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</si>
  <si>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</si>
  <si>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</si>
  <si>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</si>
  <si>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</si>
  <si>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</si>
  <si>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</si>
  <si>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</si>
  <si>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</si>
  <si>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</si>
  <si>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</si>
  <si>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</si>
  <si>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</si>
  <si>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</si>
  <si>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</si>
  <si>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</si>
  <si>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</si>
  <si>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</si>
  <si>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</si>
  <si>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</si>
  <si>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</si>
  <si>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</si>
  <si>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</si>
  <si>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</si>
  <si>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</si>
  <si>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</si>
  <si>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</si>
  <si>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</si>
  <si>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</si>
  <si>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</si>
  <si>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</si>
  <si>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</si>
  <si>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</si>
  <si>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</si>
  <si>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</si>
  <si>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</si>
  <si>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</si>
  <si>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</si>
  <si>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</si>
  <si>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</si>
  <si>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</si>
  <si>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</si>
  <si>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</si>
  <si>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</si>
  <si>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</si>
  <si>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</si>
  <si>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</si>
  <si>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</si>
  <si>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</si>
  <si>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</si>
  <si>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</si>
  <si>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</si>
  <si>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</si>
  <si>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</si>
  <si>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</si>
  <si>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</si>
  <si>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</si>
  <si>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</si>
  <si>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</si>
  <si>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</si>
  <si>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</si>
  <si>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</si>
  <si>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</si>
  <si>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</si>
  <si>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</si>
  <si>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</si>
  <si>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</si>
  <si>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</si>
  <si>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</si>
  <si>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</si>
  <si>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</si>
  <si>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</si>
  <si>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</si>
  <si>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</si>
  <si>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</si>
  <si>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</si>
  <si>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</si>
  <si>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</si>
  <si>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</si>
  <si>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</si>
  <si>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</si>
  <si>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</si>
  <si>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</si>
  <si>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</si>
  <si>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</si>
  <si>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</si>
  <si>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</si>
  <si>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</si>
  <si>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</si>
  <si>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</si>
  <si>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</si>
  <si>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</si>
  <si>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</si>
  <si>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</si>
  <si>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</si>
  <si>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</si>
  <si>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</si>
  <si>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</si>
  <si>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</si>
  <si>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</si>
  <si>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</si>
  <si>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</si>
  <si>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</si>
  <si>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</si>
  <si>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</si>
  <si>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</si>
  <si>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</si>
  <si>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</si>
  <si>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</si>
  <si>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</si>
  <si>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</si>
  <si>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</si>
  <si>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</si>
  <si>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</si>
  <si>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</si>
  <si>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</si>
  <si>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</si>
  <si>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</si>
  <si>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</si>
  <si>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</si>
  <si>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</si>
  <si>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</si>
  <si>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</si>
  <si>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</si>
  <si>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</si>
  <si>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</si>
  <si>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</si>
  <si>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</si>
  <si>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</si>
  <si>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</si>
  <si>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</si>
  <si>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</si>
  <si>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</si>
  <si>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</si>
  <si>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</si>
  <si>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</si>
  <si>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</si>
  <si>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</si>
  <si>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</si>
  <si>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</si>
  <si>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</si>
  <si>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</si>
  <si>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</si>
  <si>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</si>
  <si>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</si>
  <si>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</si>
  <si>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</si>
  <si>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</si>
  <si>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</si>
  <si>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</si>
  <si>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</si>
  <si>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</si>
  <si>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</si>
  <si>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</si>
  <si>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</si>
  <si>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</si>
  <si>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</si>
  <si>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</si>
  <si>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</si>
  <si>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</si>
  <si>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</si>
  <si>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</si>
  <si>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</si>
  <si>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</si>
  <si>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</si>
  <si>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</si>
  <si>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</si>
  <si>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</si>
  <si>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</si>
  <si>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</si>
  <si>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</si>
  <si>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</si>
  <si>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</si>
  <si>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</si>
  <si>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</si>
  <si>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</si>
  <si>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</si>
  <si>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</si>
  <si>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</si>
  <si>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</si>
  <si>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</si>
  <si>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</si>
  <si>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</si>
  <si>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</si>
  <si>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</si>
  <si>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</si>
  <si>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</si>
  <si>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</si>
  <si>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</si>
  <si>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</si>
  <si>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</si>
  <si>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</si>
  <si>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</si>
  <si>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</si>
  <si>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</si>
  <si>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</si>
  <si>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</si>
  <si>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</si>
  <si>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</si>
  <si>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</si>
  <si>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</si>
  <si>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</si>
  <si>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</si>
  <si>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</si>
  <si>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</si>
  <si>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</si>
  <si>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</si>
  <si>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</si>
  <si>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</si>
  <si>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</si>
  <si>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</si>
  <si>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</si>
  <si>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</si>
  <si>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</si>
  <si>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</si>
  <si>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</si>
  <si>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</si>
  <si>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</si>
  <si>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</si>
  <si>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</si>
  <si>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</si>
  <si>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</si>
  <si>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</si>
  <si>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</si>
  <si>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</si>
  <si>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</si>
  <si>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</si>
  <si>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</si>
  <si>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</si>
  <si>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</si>
  <si>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</si>
  <si>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</si>
  <si>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</si>
  <si>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</si>
  <si>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</si>
  <si>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</si>
  <si>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</si>
  <si>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</si>
  <si>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</si>
  <si>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</si>
  <si>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</si>
  <si>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</si>
  <si>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</si>
  <si>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</si>
  <si>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</si>
  <si>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</si>
  <si>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</si>
  <si>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</si>
  <si>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</si>
  <si>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</si>
  <si>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</si>
  <si>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</si>
  <si>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</si>
  <si>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</si>
  <si>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</si>
  <si>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</si>
  <si>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</si>
  <si>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</si>
  <si>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</si>
  <si>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</si>
  <si>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</si>
  <si>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</si>
  <si>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</si>
  <si>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</si>
  <si>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</si>
  <si>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</si>
  <si>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</si>
  <si>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</si>
  <si>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</si>
  <si>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</si>
  <si>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</si>
  <si>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</si>
  <si>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</si>
  <si>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</si>
  <si>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</si>
  <si>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</si>
  <si>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</si>
  <si>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</si>
  <si>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</si>
  <si>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</si>
  <si>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</si>
  <si>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</si>
  <si>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</si>
  <si>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</si>
  <si>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</si>
  <si>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</si>
  <si>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</si>
  <si>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</si>
  <si>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</si>
  <si>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</si>
  <si>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</si>
  <si>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</si>
  <si>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</si>
  <si>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</si>
  <si>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</si>
  <si>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</si>
  <si>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</si>
  <si>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</si>
  <si>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</si>
  <si>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</si>
  <si>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</si>
  <si>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</si>
  <si>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</si>
  <si>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</si>
  <si>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</si>
  <si>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</si>
  <si>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</si>
  <si>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</si>
  <si>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</si>
  <si>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</si>
  <si>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</si>
  <si>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</si>
  <si>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</si>
  <si>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</si>
  <si>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</si>
  <si>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</si>
  <si>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</si>
  <si>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</si>
  <si>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</si>
  <si>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</si>
  <si>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</si>
  <si>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</si>
  <si>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</si>
  <si>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</si>
  <si>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</si>
  <si>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</si>
  <si>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</si>
  <si>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</si>
  <si>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</si>
  <si>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</si>
  <si>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</si>
  <si>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</si>
  <si>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</si>
  <si>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</si>
  <si>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</si>
  <si>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</si>
  <si>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</si>
  <si>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</si>
  <si>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</si>
  <si>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</si>
  <si>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</si>
  <si>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</si>
  <si>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</si>
  <si>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</si>
  <si>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</si>
  <si>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</si>
  <si>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</si>
  <si>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</si>
  <si>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</si>
  <si>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</si>
  <si>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</si>
  <si>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</si>
  <si>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</si>
  <si>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</si>
  <si>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</si>
  <si>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</si>
  <si>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</si>
  <si>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</si>
  <si>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</si>
  <si>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</si>
  <si>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</si>
  <si>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</si>
  <si>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</si>
  <si>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</si>
  <si>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</si>
  <si>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</si>
  <si>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</si>
  <si>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</si>
  <si>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</si>
  <si>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</si>
  <si>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</si>
  <si>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</si>
  <si>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</si>
  <si>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</si>
  <si>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</si>
  <si>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</si>
  <si>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</si>
  <si>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</si>
  <si>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</si>
  <si>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</si>
  <si>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</si>
  <si>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</si>
  <si>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</si>
  <si>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</si>
  <si>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</si>
  <si>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</si>
  <si>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</si>
  <si>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</si>
  <si>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</si>
  <si>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</si>
  <si>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</si>
  <si>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</si>
  <si>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</si>
  <si>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</si>
  <si>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</si>
  <si>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</si>
  <si>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</si>
  <si>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</si>
  <si>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</si>
  <si>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</si>
  <si>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</si>
  <si>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</si>
  <si>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</si>
  <si>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</si>
  <si>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</si>
  <si>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</si>
  <si>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</si>
  <si>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</si>
  <si>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</si>
  <si>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</si>
  <si>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</si>
  <si>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</si>
  <si>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</si>
  <si>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</si>
  <si>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</si>
  <si>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</si>
  <si>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</si>
  <si>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</si>
  <si>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</si>
  <si>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</si>
  <si>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</si>
  <si>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</si>
  <si>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</si>
  <si>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</si>
  <si>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</si>
  <si>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</si>
  <si>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</si>
  <si>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</si>
  <si>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</si>
  <si>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</si>
  <si>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</si>
  <si>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</si>
  <si>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</si>
  <si>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</si>
  <si>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</si>
  <si>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</si>
  <si>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</si>
  <si>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</si>
  <si>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</si>
  <si>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</si>
  <si>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</si>
  <si>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</si>
  <si>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</si>
  <si>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</si>
  <si>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</si>
  <si>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</si>
  <si>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</si>
  <si>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</si>
  <si>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</si>
  <si>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</si>
  <si>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</si>
  <si>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</si>
  <si>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</si>
  <si>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</si>
  <si>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</si>
  <si>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</si>
  <si>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</si>
  <si>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</si>
  <si>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</si>
  <si>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</si>
  <si>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</si>
  <si>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</si>
  <si>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</si>
  <si>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</si>
  <si>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</si>
  <si>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</si>
  <si>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</si>
  <si>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</si>
  <si>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</si>
  <si>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</si>
  <si>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</si>
  <si>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</si>
  <si>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</si>
  <si>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</si>
  <si>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</si>
  <si>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</si>
  <si>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</si>
  <si>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</si>
  <si>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</si>
  <si>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</si>
  <si>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</si>
  <si>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</si>
  <si>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</si>
  <si>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</si>
  <si>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</si>
  <si>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</si>
  <si>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</si>
  <si>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</si>
  <si>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</si>
  <si>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</si>
  <si>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</si>
  <si>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</si>
  <si>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</si>
  <si>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</si>
  <si>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</si>
  <si>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</si>
  <si>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</si>
  <si>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</si>
  <si>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</si>
  <si>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</si>
  <si>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</si>
  <si>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</si>
  <si>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</si>
  <si>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</si>
  <si>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</si>
  <si>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</si>
  <si>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</si>
  <si>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</si>
  <si>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</si>
  <si>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</si>
  <si>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</si>
  <si>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</si>
  <si>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</si>
  <si>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</si>
  <si>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</si>
  <si>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</si>
  <si>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</si>
  <si>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</si>
  <si>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</si>
  <si>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</si>
  <si>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</si>
  <si>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</si>
  <si>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</si>
  <si>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</si>
  <si>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</si>
  <si>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</si>
  <si>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</si>
  <si>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</si>
  <si>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</si>
  <si>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</si>
  <si>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</si>
  <si>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</si>
  <si>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</si>
  <si>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</si>
  <si>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</si>
  <si>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</si>
  <si>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</si>
  <si>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</si>
  <si>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</si>
  <si>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</si>
  <si>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</si>
  <si>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</si>
  <si>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</si>
  <si>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</si>
  <si>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</si>
  <si>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</si>
  <si>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</si>
  <si>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</si>
  <si>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</si>
  <si>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</si>
  <si>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</si>
  <si>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</si>
  <si>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</si>
  <si>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</si>
  <si>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</si>
  <si>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</si>
  <si>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</si>
  <si>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</si>
  <si>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</si>
  <si>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</si>
  <si>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</si>
  <si>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</si>
  <si>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</si>
  <si>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</si>
  <si>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</si>
  <si>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</si>
  <si>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</si>
  <si>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</si>
  <si>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</si>
  <si>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</si>
  <si>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</si>
  <si>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</si>
  <si>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</si>
  <si>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</si>
  <si>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</si>
  <si>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</si>
  <si>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</si>
  <si>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</si>
  <si>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</si>
  <si>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</si>
  <si>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</si>
  <si>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</si>
  <si>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</si>
  <si>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</si>
  <si>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</si>
  <si>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</si>
  <si>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</si>
  <si>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</si>
  <si>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</si>
  <si>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</si>
  <si>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</si>
  <si>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</si>
  <si>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</si>
  <si>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</si>
  <si>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</si>
  <si>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</si>
  <si>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</si>
  <si>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</si>
  <si>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</si>
  <si>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</si>
  <si>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</si>
  <si>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</si>
  <si>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</si>
  <si>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</si>
  <si>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</si>
  <si>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</si>
  <si>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</si>
  <si>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</si>
  <si>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</si>
  <si>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</si>
  <si>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</si>
  <si>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</si>
  <si>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</si>
  <si>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</si>
  <si>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</si>
  <si>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</si>
  <si>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</si>
  <si>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</si>
  <si>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</si>
  <si>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</si>
  <si>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</si>
  <si>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</si>
  <si>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</si>
  <si>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</si>
  <si>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</si>
  <si>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</si>
  <si>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</si>
  <si>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</si>
  <si>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</si>
  <si>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</si>
  <si>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</si>
  <si>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</si>
  <si>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</si>
  <si>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</si>
  <si>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</si>
  <si>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</si>
  <si>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</si>
  <si>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</si>
  <si>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</si>
  <si>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</si>
  <si>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</si>
  <si>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</si>
  <si>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</si>
  <si>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</si>
  <si>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</si>
  <si>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</si>
  <si>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</si>
  <si>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</si>
  <si>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</si>
  <si>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</si>
  <si>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</si>
  <si>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</si>
  <si>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</si>
  <si>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</si>
  <si>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</si>
  <si>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</si>
  <si>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</si>
  <si>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</si>
  <si>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</si>
  <si>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</si>
  <si>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</si>
  <si>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</si>
  <si>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</si>
  <si>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</si>
  <si>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</si>
  <si>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</si>
  <si>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</si>
  <si>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</si>
  <si>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</si>
  <si>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</si>
  <si>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</si>
  <si>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</si>
  <si>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</si>
  <si>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</si>
  <si>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</si>
  <si>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</si>
  <si>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</si>
  <si>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</si>
  <si>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</si>
  <si>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</si>
  <si>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</si>
  <si>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</si>
  <si>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</si>
  <si>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</si>
  <si>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</si>
  <si>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</si>
  <si>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</si>
  <si>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</si>
  <si>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</si>
  <si>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</si>
  <si>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</si>
  <si>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</si>
  <si>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</si>
  <si>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</si>
  <si>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</si>
  <si>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</si>
  <si>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</si>
  <si>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</si>
  <si>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</si>
  <si>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</si>
  <si>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</si>
  <si>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</si>
  <si>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</si>
  <si>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</si>
  <si>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</si>
  <si>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</si>
  <si>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</si>
  <si>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</si>
  <si>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</si>
  <si>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</si>
  <si>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</si>
  <si>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</si>
  <si>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</si>
  <si>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</si>
  <si>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</si>
  <si>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</si>
  <si>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</si>
  <si>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</si>
  <si>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</si>
  <si>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</si>
  <si>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</si>
  <si>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</si>
  <si>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</si>
  <si>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</si>
  <si>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</si>
  <si>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</si>
  <si>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</si>
  <si>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</si>
  <si>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</si>
  <si>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</si>
  <si>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</si>
  <si>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</si>
  <si>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</si>
  <si>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</si>
  <si>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</si>
  <si>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</si>
  <si>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</si>
  <si>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</si>
  <si>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</si>
  <si>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</si>
  <si>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</si>
  <si>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</si>
  <si>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</si>
  <si>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</si>
  <si>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</si>
  <si>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</si>
  <si>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</si>
  <si>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</si>
  <si>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</si>
  <si>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</si>
  <si>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</si>
  <si>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</si>
  <si>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</si>
  <si>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</si>
  <si>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</si>
  <si>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</si>
  <si>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</si>
  <si>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</si>
  <si>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</si>
  <si>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</si>
  <si>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</si>
  <si>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</si>
  <si>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</si>
  <si>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</si>
  <si>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</si>
  <si>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</si>
  <si>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</si>
  <si>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</si>
  <si>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</si>
  <si>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</si>
  <si>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</si>
  <si>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</si>
  <si>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</si>
  <si>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</si>
  <si>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</si>
  <si>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</si>
  <si>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</si>
  <si>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</si>
  <si>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</si>
  <si>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</si>
  <si>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</si>
  <si>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</si>
  <si>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</si>
  <si>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</si>
  <si>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</si>
  <si>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</si>
  <si>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</si>
  <si>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</si>
  <si>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</si>
  <si>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</si>
  <si>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</si>
  <si>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</si>
  <si>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</si>
  <si>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</si>
  <si>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</si>
  <si>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</si>
  <si>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</si>
  <si>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</si>
  <si>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</si>
  <si>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</si>
  <si>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</si>
  <si>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</si>
  <si>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</si>
  <si>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</si>
  <si>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</si>
  <si>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</si>
  <si>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</si>
  <si>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</si>
  <si>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</si>
  <si>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</si>
  <si>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</si>
  <si>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</si>
  <si>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</si>
  <si>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</si>
  <si>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</si>
  <si>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</si>
  <si>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</si>
  <si>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</si>
  <si>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</si>
  <si>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</si>
  <si>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</si>
  <si>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</si>
  <si>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</si>
  <si>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</si>
  <si>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</si>
  <si>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</si>
  <si>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</si>
  <si>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</si>
  <si>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</si>
  <si>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</si>
  <si>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</si>
  <si>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</si>
  <si>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</si>
  <si>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</si>
  <si>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</si>
  <si>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</si>
  <si>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</si>
  <si>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</si>
  <si>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</si>
  <si>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</si>
  <si>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</si>
  <si>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</si>
  <si>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</si>
  <si>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</si>
  <si>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</si>
  <si>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</si>
  <si>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</si>
  <si>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</si>
  <si>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</si>
  <si>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</si>
  <si>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</si>
  <si>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</si>
  <si>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</si>
  <si>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</si>
  <si>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</si>
  <si>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</si>
  <si>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</si>
  <si>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</si>
  <si>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</si>
  <si>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</si>
  <si>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</si>
  <si>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</si>
  <si>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</si>
  <si>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</si>
  <si>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</si>
  <si>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</si>
  <si>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</si>
  <si>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</si>
  <si>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</si>
  <si>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</si>
  <si>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</si>
  <si>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</si>
  <si>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</si>
  <si>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</si>
  <si>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</si>
  <si>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</si>
  <si>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</si>
  <si>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</si>
  <si>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</si>
  <si>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</si>
  <si>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</si>
  <si>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</si>
  <si>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</si>
  <si>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</si>
  <si>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</si>
  <si>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</si>
  <si>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</si>
  <si>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</si>
  <si>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</si>
  <si>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</si>
  <si>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</si>
  <si>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</si>
  <si>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</si>
  <si>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</si>
  <si>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</si>
  <si>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</si>
  <si>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</si>
  <si>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</si>
  <si>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</si>
  <si>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</si>
  <si>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</si>
  <si>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</si>
  <si>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</si>
  <si>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</si>
  <si>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</si>
  <si>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</si>
  <si>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</si>
  <si>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</si>
  <si>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</si>
  <si>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</si>
  <si>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</si>
  <si>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</si>
  <si>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</si>
  <si>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</si>
  <si>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</si>
  <si>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</si>
  <si>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</si>
  <si>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</si>
  <si>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</si>
  <si>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</si>
  <si>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</si>
  <si>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</si>
  <si>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</si>
  <si>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</si>
  <si>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</si>
  <si>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</si>
  <si>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</si>
  <si>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</si>
  <si>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</si>
  <si>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</si>
  <si>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</si>
  <si>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</si>
  <si>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</si>
  <si>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</si>
  <si>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</si>
  <si>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</si>
  <si>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</si>
  <si>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</si>
  <si>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</si>
  <si>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</si>
  <si>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</si>
  <si>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</si>
  <si>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</si>
  <si>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</si>
  <si>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</si>
  <si>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</si>
  <si>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</si>
  <si>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</si>
  <si>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</si>
  <si>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</si>
  <si>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</si>
  <si>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</si>
  <si>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</si>
  <si>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</si>
  <si>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</si>
  <si>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</si>
  <si>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</si>
  <si>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</si>
  <si>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</si>
  <si>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</si>
  <si>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</si>
  <si>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</si>
  <si>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</si>
  <si>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</si>
  <si>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</si>
  <si>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</si>
  <si>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</si>
  <si>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</si>
  <si>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</si>
  <si>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</si>
  <si>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</si>
  <si>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</si>
  <si>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</si>
  <si>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</si>
  <si>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</si>
  <si>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</si>
  <si>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</si>
  <si>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</si>
  <si>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</si>
  <si>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</si>
  <si>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</si>
  <si>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</si>
  <si>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</si>
  <si>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</si>
  <si>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</si>
  <si>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</si>
  <si>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</si>
  <si>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</si>
  <si>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</si>
  <si>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</si>
  <si>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</si>
  <si>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</si>
  <si>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</si>
  <si>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</si>
  <si>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</si>
  <si>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</si>
  <si>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</si>
  <si>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</si>
  <si>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</si>
  <si>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</si>
  <si>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</si>
  <si>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</si>
  <si>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</si>
  <si>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</si>
  <si>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</si>
  <si>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</si>
  <si>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</si>
  <si>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</si>
  <si>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</si>
  <si>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</si>
  <si>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</si>
  <si>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</si>
  <si>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</si>
  <si>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</si>
  <si>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</si>
  <si>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</si>
  <si>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</si>
  <si>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</si>
  <si>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</si>
  <si>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</si>
  <si>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</si>
  <si>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</si>
  <si>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</si>
  <si>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</si>
  <si>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</si>
  <si>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</si>
  <si>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</si>
  <si>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</si>
  <si>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</si>
  <si>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</si>
  <si>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</si>
  <si>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</si>
  <si>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</si>
  <si>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</si>
  <si>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</si>
  <si>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</si>
  <si>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</si>
  <si>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</si>
  <si>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</si>
  <si>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</si>
  <si>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</si>
  <si>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</si>
  <si>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</si>
  <si>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</si>
  <si>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</si>
  <si>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</si>
  <si>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</si>
  <si>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</si>
  <si>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</si>
  <si>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</si>
  <si>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</si>
  <si>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</si>
  <si>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</si>
  <si>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</si>
  <si>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</si>
  <si>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</si>
  <si>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</si>
  <si>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</si>
  <si>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</si>
  <si>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</si>
  <si>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</si>
  <si>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</si>
  <si>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</si>
  <si>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</si>
  <si>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</si>
  <si>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</si>
  <si>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</si>
  <si>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</si>
  <si>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</si>
  <si>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</si>
  <si>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</si>
  <si>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</si>
  <si>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</si>
  <si>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</si>
  <si>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</si>
  <si>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</si>
  <si>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</si>
  <si>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</si>
  <si>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</si>
  <si>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</si>
  <si>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</si>
  <si>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</si>
  <si>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</si>
  <si>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</si>
  <si>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</si>
  <si>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</si>
  <si>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</si>
  <si>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</si>
  <si>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</si>
  <si>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</si>
  <si>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</si>
  <si>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</si>
  <si>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</si>
  <si>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</si>
  <si>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</si>
  <si>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</si>
  <si>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</si>
  <si>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</si>
  <si>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</si>
  <si>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</si>
  <si>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</si>
  <si>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</si>
  <si>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</si>
  <si>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</si>
  <si>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</si>
  <si>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</si>
  <si>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</si>
  <si>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</si>
  <si>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</si>
  <si>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</si>
  <si>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</si>
  <si>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</si>
  <si>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</si>
  <si>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</si>
  <si>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</si>
  <si>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</si>
  <si>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</si>
  <si>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</si>
  <si>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</si>
  <si>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</si>
  <si>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</si>
  <si>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</si>
  <si>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</si>
  <si>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</si>
  <si>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</si>
  <si>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</si>
  <si>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</si>
  <si>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</si>
  <si>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</si>
  <si>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</si>
  <si>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</si>
  <si>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</si>
  <si>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</si>
  <si>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</si>
  <si>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</si>
  <si>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</si>
  <si>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</si>
  <si>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</si>
  <si>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</si>
  <si>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</si>
  <si>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</si>
  <si>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</si>
  <si>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</si>
  <si>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</si>
  <si>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</si>
  <si>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</si>
  <si>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</si>
  <si>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</si>
  <si>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</si>
  <si>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</si>
  <si>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</si>
  <si>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</si>
  <si>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</si>
  <si>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</si>
  <si>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</si>
  <si>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</si>
  <si>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</si>
  <si>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</si>
  <si>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</si>
  <si>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</si>
  <si>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</si>
  <si>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</si>
  <si>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</si>
  <si>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</si>
  <si>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</si>
  <si>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</si>
  <si>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</si>
  <si>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</si>
  <si>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</si>
  <si>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</si>
  <si>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</si>
  <si>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</si>
  <si>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</si>
  <si>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</si>
  <si>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</si>
  <si>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</si>
  <si>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</si>
  <si>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</si>
  <si>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</si>
  <si>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</si>
  <si>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</si>
  <si>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</si>
  <si>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</si>
  <si>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</si>
  <si>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</si>
  <si>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</si>
  <si>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</si>
  <si>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</si>
  <si>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</si>
  <si>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</si>
  <si>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</si>
  <si>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</si>
  <si>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</si>
  <si>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</si>
  <si>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</si>
  <si>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</si>
  <si>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</si>
  <si>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</si>
  <si>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</si>
  <si>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</si>
  <si>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</si>
  <si>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</si>
  <si>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</si>
  <si>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</si>
  <si>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</si>
  <si>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</si>
  <si>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</si>
  <si>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</si>
  <si>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</si>
  <si>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</si>
  <si>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</si>
  <si>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</si>
  <si>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</si>
  <si>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</si>
  <si>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</si>
  <si>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</si>
  <si>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</si>
  <si>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</si>
  <si>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</si>
  <si>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</si>
  <si>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</si>
  <si>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</si>
  <si>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</si>
  <si>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</si>
  <si>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</si>
  <si>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</si>
  <si>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</si>
  <si>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</si>
  <si>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</si>
  <si>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</si>
  <si>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</si>
  <si>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</si>
  <si>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</si>
  <si>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</si>
  <si>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</si>
  <si>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</si>
  <si>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</si>
  <si>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</si>
  <si>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</si>
  <si>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</si>
  <si>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</si>
  <si>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</si>
  <si>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</si>
  <si>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</si>
  <si>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</si>
  <si>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</si>
  <si>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</si>
  <si>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</si>
  <si>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</si>
  <si>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</si>
  <si>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</si>
  <si>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</si>
  <si>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</si>
  <si>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</si>
  <si>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</si>
  <si>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</si>
  <si>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</si>
  <si>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</si>
  <si>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</si>
  <si>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</si>
  <si>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</si>
  <si>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</si>
  <si>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</si>
  <si>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</si>
  <si>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</si>
  <si>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</si>
  <si>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</si>
  <si>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</si>
  <si>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</si>
  <si>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</si>
  <si>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</si>
  <si>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</si>
  <si>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</si>
  <si>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</si>
  <si>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</si>
  <si>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</si>
  <si>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</si>
  <si>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</si>
  <si>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</si>
  <si>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</si>
  <si>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</si>
  <si>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</si>
  <si>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</si>
  <si>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</si>
  <si>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</si>
  <si>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</si>
  <si>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</si>
  <si>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</si>
  <si>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</si>
  <si>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</si>
  <si>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</si>
  <si>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</si>
  <si>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</si>
  <si>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</si>
  <si>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</si>
  <si>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</si>
  <si>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</si>
  <si>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</si>
  <si>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</si>
  <si>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</si>
  <si>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</si>
  <si>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</si>
  <si>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</si>
  <si>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</si>
  <si>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</si>
  <si>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</si>
  <si>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</si>
  <si>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</si>
  <si>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</si>
  <si>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</si>
  <si>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</si>
  <si>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</si>
  <si>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</si>
  <si>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</si>
  <si>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</si>
  <si>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</si>
  <si>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</si>
  <si>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</si>
  <si>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</si>
  <si>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</si>
  <si>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</si>
  <si>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</si>
  <si>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</si>
  <si>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</si>
  <si>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</si>
  <si>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</si>
  <si>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</si>
  <si>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</si>
  <si>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</si>
  <si>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</si>
  <si>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</si>
  <si>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</si>
  <si>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</si>
  <si>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</si>
  <si>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</si>
  <si>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</si>
  <si>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</si>
  <si>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</si>
  <si>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</si>
  <si>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</si>
  <si>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</si>
  <si>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</si>
  <si>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</si>
  <si>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</si>
  <si>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</si>
  <si>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</si>
  <si>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</si>
  <si>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</si>
  <si>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</si>
  <si>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</si>
  <si>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</si>
  <si>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</si>
  <si>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</si>
  <si>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</si>
  <si>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</si>
  <si>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</si>
  <si>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</si>
  <si>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</si>
  <si>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</si>
  <si>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</si>
  <si>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</si>
  <si>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</si>
  <si>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</si>
  <si>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</si>
  <si>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</si>
  <si>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</si>
  <si>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</si>
  <si>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</si>
  <si>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</si>
  <si>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</si>
  <si>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</si>
  <si>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</si>
  <si>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</si>
  <si>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</si>
  <si>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</si>
  <si>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</si>
  <si>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</si>
  <si>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</si>
  <si>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</si>
  <si>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</si>
  <si>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</si>
  <si>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</si>
  <si>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</si>
  <si>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</si>
  <si>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</si>
  <si>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</si>
  <si>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</si>
  <si>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</si>
  <si>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</si>
  <si>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</si>
  <si>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</si>
  <si>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</si>
  <si>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</si>
  <si>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</si>
  <si>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</si>
  <si>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</si>
  <si>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</si>
  <si>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</si>
  <si>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</si>
  <si>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</si>
  <si>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</si>
  <si>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</si>
  <si>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</si>
  <si>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</si>
  <si>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</si>
  <si>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</si>
  <si>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</si>
  <si>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</si>
  <si>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</si>
  <si>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</si>
  <si>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</si>
  <si>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</si>
  <si>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</si>
  <si>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</si>
  <si>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</si>
  <si>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</si>
  <si>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</si>
  <si>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</si>
  <si>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</si>
  <si>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</si>
  <si>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</si>
  <si>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</si>
  <si>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</si>
  <si>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</si>
  <si>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</si>
  <si>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</si>
  <si>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</si>
  <si>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</si>
  <si>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</si>
  <si>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</si>
  <si>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</si>
  <si>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</si>
  <si>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</si>
  <si>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</si>
  <si>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</si>
  <si>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</si>
  <si>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</si>
  <si>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</si>
  <si>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</si>
  <si>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</si>
  <si>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</si>
  <si>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</si>
  <si>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</si>
  <si>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</si>
  <si>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</si>
  <si>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</si>
  <si>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</si>
  <si>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</si>
  <si>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</si>
  <si>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</si>
  <si>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</si>
  <si>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</si>
  <si>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</si>
  <si>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</si>
  <si>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</si>
  <si>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</si>
  <si>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</si>
  <si>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</si>
  <si>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</si>
  <si>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</si>
  <si>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</si>
  <si>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</si>
  <si>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</si>
  <si>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</si>
  <si>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</si>
  <si>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</si>
  <si>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</si>
  <si>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</si>
  <si>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</si>
  <si>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</si>
  <si>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</si>
  <si>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</si>
  <si>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</si>
  <si>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</si>
  <si>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</si>
  <si>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</si>
  <si>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</si>
  <si>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</si>
  <si>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</si>
  <si>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</si>
  <si>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</si>
  <si>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</si>
  <si>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</si>
  <si>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</si>
  <si>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</si>
  <si>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</si>
  <si>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</si>
  <si>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</si>
  <si>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</si>
  <si>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</si>
  <si>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</si>
  <si>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</si>
  <si>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</si>
  <si>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</si>
  <si>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</si>
  <si>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</si>
  <si>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</si>
  <si>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</si>
  <si>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</si>
  <si>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</si>
  <si>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</si>
  <si>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</si>
  <si>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</si>
  <si>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</si>
  <si>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</si>
  <si>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</si>
  <si>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</si>
  <si>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</si>
  <si>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</si>
  <si>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</si>
  <si>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</si>
  <si>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</si>
  <si>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</si>
  <si>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</si>
  <si>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</si>
  <si>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</si>
  <si>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</si>
  <si>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</si>
  <si>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</si>
  <si>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</si>
  <si>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</si>
  <si>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</si>
  <si>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</si>
  <si>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</si>
  <si>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</si>
  <si>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</si>
  <si>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</si>
  <si>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</si>
  <si>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</si>
  <si>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</si>
  <si>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</si>
  <si>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</si>
  <si>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</si>
  <si>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</si>
  <si>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</si>
  <si>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</si>
  <si>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</si>
  <si>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</si>
  <si>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</si>
  <si>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</si>
  <si>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</si>
  <si>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</si>
  <si>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</si>
  <si>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</si>
  <si>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</si>
  <si>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</si>
  <si>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</si>
  <si>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</si>
  <si>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</si>
  <si>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</si>
  <si>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</si>
  <si>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</si>
  <si>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</si>
  <si>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</si>
  <si>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</si>
  <si>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</si>
  <si>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</si>
  <si>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</si>
  <si>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</si>
  <si>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</si>
  <si>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</si>
  <si>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</si>
  <si>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</si>
  <si>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</si>
  <si>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</si>
  <si>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</si>
  <si>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</si>
  <si>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</si>
  <si>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</si>
  <si>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</si>
  <si>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</si>
  <si>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</si>
  <si>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</si>
  <si>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</si>
  <si>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</si>
  <si>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</si>
  <si>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</si>
  <si>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</si>
  <si>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</si>
  <si>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</si>
  <si>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</si>
  <si>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</si>
  <si>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</si>
  <si>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</si>
  <si>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</si>
  <si>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</si>
  <si>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</si>
  <si>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</si>
  <si>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</si>
  <si>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</si>
  <si>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</si>
  <si>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</si>
  <si>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</si>
  <si>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</si>
  <si>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</si>
  <si>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</si>
  <si>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</si>
  <si>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</si>
  <si>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</si>
  <si>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</si>
  <si>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</si>
  <si>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</si>
  <si>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</si>
  <si>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</si>
  <si>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</si>
  <si>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</si>
  <si>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</si>
  <si>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</si>
  <si>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</si>
  <si>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</si>
  <si>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</si>
  <si>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</si>
  <si>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</si>
  <si>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</si>
  <si>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</si>
  <si>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</si>
  <si>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</si>
  <si>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</si>
  <si>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</si>
  <si>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</si>
  <si>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</si>
  <si>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</si>
  <si>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</si>
  <si>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</si>
  <si>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</si>
  <si>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</si>
  <si>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</si>
  <si>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</si>
  <si>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</si>
  <si>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</si>
  <si>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</si>
  <si>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</si>
  <si>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</si>
  <si>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</si>
  <si>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</si>
  <si>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</si>
  <si>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</si>
  <si>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</si>
  <si>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</si>
  <si>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</si>
  <si>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</si>
  <si>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</si>
  <si>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</si>
  <si>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</si>
  <si>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</si>
  <si>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</si>
  <si>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</si>
  <si>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</si>
  <si>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</si>
  <si>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</si>
  <si>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</si>
  <si>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</si>
  <si>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</si>
  <si>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</si>
  <si>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</si>
  <si>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</si>
  <si>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</si>
  <si>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</si>
  <si>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</si>
  <si>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</si>
  <si>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</si>
  <si>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</si>
  <si>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</si>
  <si>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</si>
  <si>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</si>
  <si>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</si>
  <si>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</si>
  <si>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</si>
  <si>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</si>
  <si>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</si>
  <si>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</si>
  <si>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</si>
  <si>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</si>
  <si>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</si>
  <si>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</si>
  <si>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</si>
  <si>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</si>
  <si>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</si>
  <si>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</si>
  <si>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</si>
  <si>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</si>
  <si>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</si>
  <si>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</si>
  <si>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</si>
  <si>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</si>
  <si>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</si>
  <si>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</si>
  <si>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</si>
  <si>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</si>
  <si>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</si>
  <si>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</si>
  <si>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</si>
  <si>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</si>
  <si>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</si>
  <si>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</si>
  <si>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</si>
  <si>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</si>
  <si>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</si>
  <si>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</si>
  <si>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</si>
  <si>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</si>
  <si>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</si>
  <si>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</si>
  <si>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</si>
  <si>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</si>
  <si>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</si>
  <si>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</si>
  <si>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</si>
  <si>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</si>
  <si>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</si>
  <si>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</si>
  <si>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</si>
  <si>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</si>
  <si>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</si>
  <si>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</si>
  <si>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</si>
  <si>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</si>
  <si>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</si>
  <si>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</si>
  <si>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</si>
  <si>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</si>
  <si>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</si>
  <si>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</si>
  <si>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</si>
  <si>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</si>
  <si>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</si>
  <si>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</si>
  <si>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</si>
  <si>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</si>
  <si>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</si>
  <si>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</si>
  <si>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</si>
  <si>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</si>
  <si>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</si>
  <si>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</si>
  <si>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</si>
  <si>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</si>
  <si>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</si>
  <si>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</si>
  <si>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</si>
  <si>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</si>
  <si>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</si>
  <si>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</si>
  <si>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</si>
  <si>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</si>
  <si>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</si>
  <si>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</si>
  <si>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</si>
  <si>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</si>
  <si>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</si>
  <si>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</si>
  <si>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</si>
  <si>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</si>
  <si>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</si>
  <si>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</si>
  <si>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</si>
  <si>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</si>
  <si>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</si>
  <si>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</si>
  <si>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</si>
  <si>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</si>
  <si>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</si>
  <si>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</si>
  <si>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</si>
  <si>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</si>
  <si>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</si>
  <si>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</si>
  <si>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</si>
  <si>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</si>
  <si>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</si>
  <si>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</si>
  <si>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</si>
  <si>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</si>
  <si>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</si>
  <si>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</si>
  <si>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</si>
  <si>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</si>
  <si>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</si>
  <si>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</si>
  <si>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</si>
  <si>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</si>
  <si>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</si>
  <si>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</si>
  <si>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</si>
  <si>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</si>
  <si>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</si>
  <si>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</si>
  <si>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</si>
  <si>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</si>
  <si>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</si>
  <si>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</si>
  <si>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</si>
  <si>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</si>
  <si>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</si>
  <si>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</si>
  <si>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</si>
  <si>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</si>
  <si>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</si>
  <si>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</si>
  <si>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</si>
  <si>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</si>
  <si>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</si>
  <si>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</si>
  <si>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</si>
  <si>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</si>
  <si>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</si>
  <si>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</si>
  <si>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</si>
  <si>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</si>
  <si>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</si>
  <si>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</si>
  <si>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</si>
  <si>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</si>
  <si>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</si>
  <si>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</si>
  <si>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</si>
  <si>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</si>
  <si>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</si>
  <si>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</si>
  <si>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</si>
  <si>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</si>
  <si>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</si>
  <si>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</si>
  <si>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</si>
  <si>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</si>
  <si>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</si>
  <si>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</si>
  <si>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</si>
  <si>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</si>
  <si>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</si>
  <si>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</si>
  <si>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</si>
  <si>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</si>
  <si>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</si>
  <si>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</si>
  <si>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</si>
  <si>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</si>
  <si>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</si>
  <si>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</si>
  <si>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</si>
  <si>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</si>
  <si>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</si>
  <si>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</si>
  <si>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</si>
  <si>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</si>
  <si>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</si>
  <si>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</si>
  <si>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</si>
  <si>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</si>
  <si>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</si>
  <si>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</si>
  <si>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</si>
  <si>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</si>
  <si>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</si>
  <si>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</si>
  <si>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</si>
  <si>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</si>
  <si>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</si>
  <si>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</si>
  <si>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</si>
  <si>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</si>
  <si>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</si>
  <si>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</si>
  <si>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</si>
  <si>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</si>
  <si>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</si>
  <si>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</si>
  <si>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</si>
  <si>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</si>
  <si>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</si>
  <si>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</si>
  <si>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</si>
  <si>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</si>
  <si>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</si>
  <si>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</si>
  <si>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</si>
  <si>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</si>
  <si>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</si>
  <si>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</si>
  <si>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</si>
  <si>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</si>
  <si>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</si>
  <si>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</si>
  <si>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</si>
  <si>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</si>
  <si>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</si>
  <si>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</si>
  <si>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</si>
  <si>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</si>
  <si>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</si>
  <si>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</si>
  <si>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</si>
  <si>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</si>
  <si>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</si>
  <si>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</si>
  <si>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</si>
  <si>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</si>
  <si>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</si>
  <si>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</si>
  <si>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</si>
  <si>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</si>
  <si>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</si>
  <si>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</si>
  <si>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</si>
  <si>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</si>
  <si>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</si>
  <si>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</si>
  <si>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</si>
  <si>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</si>
  <si>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</si>
  <si>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</si>
  <si>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</si>
  <si>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</si>
  <si>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</si>
  <si>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</si>
  <si>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</si>
  <si>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</si>
  <si>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</si>
  <si>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</si>
  <si>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</si>
  <si>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</si>
  <si>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</si>
  <si>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</si>
  <si>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</si>
  <si>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</si>
  <si>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</si>
  <si>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</si>
  <si>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</si>
  <si>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</si>
  <si>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</si>
  <si>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</si>
  <si>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</si>
  <si>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</si>
  <si>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</si>
  <si>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</si>
  <si>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</si>
  <si>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</si>
  <si>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</si>
  <si>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</si>
  <si>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</si>
  <si>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</si>
  <si>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</si>
  <si>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</si>
  <si>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</si>
  <si>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</si>
  <si>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</si>
  <si>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</si>
  <si>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</si>
  <si>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</si>
  <si>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</si>
  <si>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</si>
  <si>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</si>
  <si>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</si>
  <si>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</si>
  <si>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</si>
  <si>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</si>
  <si>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</si>
  <si>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</si>
  <si>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</si>
  <si>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</si>
  <si>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</si>
  <si>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</si>
  <si>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</si>
  <si>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</si>
  <si>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</si>
  <si>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</si>
  <si>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</si>
  <si>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</si>
  <si>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</si>
  <si>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</si>
  <si>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</si>
  <si>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</si>
  <si>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</si>
  <si>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</si>
  <si>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</si>
  <si>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</si>
  <si>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</si>
  <si>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</si>
  <si>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</si>
  <si>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</si>
  <si>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</si>
  <si>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</si>
  <si>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</si>
  <si>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</si>
  <si>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</si>
  <si>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</si>
  <si>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</si>
  <si>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</si>
  <si>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</si>
  <si>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</si>
  <si>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</si>
  <si>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</si>
  <si>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</si>
  <si>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</si>
  <si>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</si>
  <si>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</si>
  <si>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</si>
  <si>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</si>
  <si>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</si>
  <si>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</si>
  <si>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</si>
  <si>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</si>
  <si>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</si>
  <si>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</si>
  <si>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</si>
  <si>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</si>
  <si>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</si>
  <si>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</si>
  <si>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</si>
  <si>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</si>
  <si>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</si>
  <si>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</si>
  <si>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</si>
  <si>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</si>
  <si>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</si>
  <si>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</si>
  <si>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</si>
  <si>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</si>
  <si>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</si>
  <si>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</si>
  <si>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</si>
  <si>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</si>
  <si>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</si>
  <si>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</si>
  <si>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</si>
  <si>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</si>
  <si>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</si>
  <si>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</si>
  <si>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</si>
  <si>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</si>
  <si>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</si>
  <si>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</si>
  <si>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</si>
  <si>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</si>
  <si>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</si>
  <si>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</si>
  <si>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</si>
  <si>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</si>
  <si>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</si>
  <si>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</si>
  <si>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</si>
  <si>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</si>
  <si>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</si>
  <si>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</si>
  <si>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</si>
  <si>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</si>
  <si>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</si>
  <si>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</si>
  <si>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</si>
  <si>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</si>
  <si>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</si>
  <si>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</si>
  <si>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</si>
  <si>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</si>
  <si>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</si>
  <si>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</si>
  <si>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</si>
  <si>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</si>
  <si>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</si>
  <si>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</si>
  <si>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</si>
  <si>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</si>
  <si>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</si>
  <si>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</si>
  <si>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</si>
  <si>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</si>
  <si>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</si>
  <si>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</si>
  <si>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</si>
  <si>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</si>
  <si>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</si>
  <si>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</si>
  <si>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</si>
  <si>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</si>
  <si>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</si>
  <si>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</si>
  <si>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</si>
  <si>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</si>
  <si>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</si>
  <si>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</si>
  <si>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</si>
  <si>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</si>
  <si>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</si>
  <si>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</si>
  <si>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</si>
  <si>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</si>
  <si>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</si>
  <si>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</si>
  <si>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</si>
  <si>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</si>
  <si>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</si>
  <si>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</si>
  <si>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</si>
  <si>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</si>
  <si>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</si>
  <si>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</si>
  <si>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</si>
  <si>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</si>
  <si>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</si>
  <si>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</si>
  <si>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</si>
  <si>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</si>
  <si>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</si>
  <si>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</si>
  <si>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</si>
  <si>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</si>
  <si>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</si>
  <si>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</si>
  <si>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</si>
  <si>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</si>
  <si>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</si>
  <si>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</si>
  <si>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</si>
  <si>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</si>
  <si>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</si>
  <si>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</si>
  <si>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</si>
  <si>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</si>
  <si>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</si>
  <si>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</si>
  <si>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</si>
  <si>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</si>
  <si>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</si>
  <si>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</si>
  <si>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</si>
  <si>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</si>
  <si>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</si>
  <si>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</si>
  <si>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</si>
  <si>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</si>
  <si>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</si>
  <si>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</si>
  <si>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</si>
  <si>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</si>
  <si>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</si>
  <si>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</si>
  <si>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</si>
  <si>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</si>
  <si>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</si>
  <si>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</si>
  <si>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</si>
  <si>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</si>
  <si>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</si>
  <si>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</si>
  <si>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</si>
  <si>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</si>
  <si>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</si>
  <si>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</si>
  <si>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</si>
  <si>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</si>
  <si>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</si>
  <si>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</si>
  <si>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</si>
  <si>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</si>
  <si>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</si>
  <si>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</si>
  <si>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</si>
  <si>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</si>
  <si>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</si>
  <si>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</si>
  <si>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</si>
  <si>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</si>
  <si>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</si>
  <si>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</si>
  <si>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</si>
  <si>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</si>
  <si>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</si>
  <si>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</si>
  <si>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</si>
  <si>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</si>
  <si>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</si>
  <si>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</si>
  <si>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</si>
  <si>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</si>
  <si>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</si>
  <si>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</si>
  <si>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</si>
  <si>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</si>
  <si>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</si>
  <si>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</si>
  <si>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</si>
  <si>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</si>
  <si>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</si>
  <si>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</si>
  <si>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</si>
  <si>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</si>
  <si>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</si>
  <si>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</si>
  <si>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</si>
  <si>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</si>
  <si>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</si>
  <si>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</si>
  <si>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</si>
  <si>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</si>
  <si>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</si>
  <si>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</si>
  <si>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</si>
  <si>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</si>
  <si>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</si>
  <si>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</si>
  <si>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</si>
  <si>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</si>
  <si>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</si>
  <si>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</si>
  <si>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</si>
  <si>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</si>
  <si>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</si>
  <si>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</si>
  <si>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</si>
  <si>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</si>
  <si>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</si>
  <si>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</si>
  <si>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</si>
  <si>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</si>
  <si>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</si>
  <si>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</si>
  <si>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</si>
  <si>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</si>
  <si>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</si>
  <si>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</si>
  <si>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</si>
  <si>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</si>
  <si>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</si>
  <si>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</si>
  <si>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</si>
  <si>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</si>
  <si>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</si>
  <si>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</si>
  <si>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</si>
  <si>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</si>
  <si>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</si>
  <si>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</si>
  <si>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</si>
  <si>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</si>
  <si>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</si>
  <si>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</si>
  <si>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</si>
  <si>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</si>
  <si>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</si>
  <si>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</si>
  <si>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</si>
  <si>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</si>
  <si>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</si>
  <si>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</si>
  <si>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</si>
  <si>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</si>
  <si>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</si>
  <si>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</si>
  <si>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</si>
  <si>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</si>
  <si>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</si>
  <si>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</si>
  <si>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</si>
  <si>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</si>
  <si>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</si>
  <si>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</si>
  <si>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</si>
  <si>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</si>
  <si>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</si>
  <si>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</si>
  <si>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</si>
  <si>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</si>
  <si>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</si>
  <si>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</si>
  <si>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</si>
  <si>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</si>
  <si>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</si>
  <si>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</si>
  <si>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</si>
  <si>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</si>
  <si>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</si>
  <si>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</si>
  <si>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</si>
  <si>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</si>
  <si>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</si>
  <si>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</si>
  <si>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</si>
  <si>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</si>
  <si>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</si>
  <si>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</si>
  <si>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</si>
  <si>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</si>
  <si>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</si>
  <si>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</si>
  <si>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</si>
  <si>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</si>
  <si>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</si>
  <si>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</si>
  <si>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</si>
  <si>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</si>
  <si>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</si>
  <si>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</si>
  <si>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</si>
  <si>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</si>
  <si>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</si>
  <si>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</si>
  <si>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</si>
  <si>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</si>
  <si>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</si>
  <si>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</si>
  <si>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</si>
  <si>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</si>
  <si>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</si>
  <si>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</si>
  <si>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</si>
  <si>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</si>
  <si>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</si>
  <si>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</si>
  <si>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</si>
  <si>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</si>
  <si>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</si>
  <si>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</si>
  <si>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</si>
  <si>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</si>
  <si>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</si>
  <si>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</si>
  <si>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</si>
  <si>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</si>
  <si>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</si>
  <si>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</si>
  <si>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</si>
  <si>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</si>
  <si>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</si>
  <si>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</si>
  <si>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</si>
  <si>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</si>
  <si>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</si>
  <si>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</si>
  <si>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</si>
  <si>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</si>
  <si>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</si>
  <si>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</si>
  <si>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</si>
  <si>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</si>
  <si>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</si>
  <si>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</si>
  <si>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</si>
  <si>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</si>
  <si>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</si>
  <si>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</si>
  <si>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</si>
  <si>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</si>
  <si>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</si>
  <si>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</si>
  <si>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</si>
  <si>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</si>
  <si>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</si>
  <si>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</si>
  <si>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</si>
  <si>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</si>
  <si>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</si>
  <si>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</si>
  <si>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</si>
  <si>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</si>
  <si>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</si>
  <si>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</si>
  <si>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</si>
  <si>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</si>
  <si>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</si>
  <si>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</si>
  <si>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</si>
  <si>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</si>
  <si>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</si>
  <si>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</si>
  <si>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</si>
  <si>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</si>
  <si>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</si>
  <si>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</si>
  <si>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</si>
  <si>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</si>
  <si>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</si>
  <si>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</si>
  <si>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</si>
  <si>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</si>
  <si>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</si>
  <si>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</si>
  <si>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</si>
  <si>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</si>
  <si>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</si>
  <si>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</si>
  <si>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</si>
  <si>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</si>
  <si>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</si>
  <si>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</si>
  <si>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</si>
  <si>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</si>
  <si>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</si>
  <si>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</si>
  <si>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</si>
  <si>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</si>
  <si>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</si>
  <si>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</si>
  <si>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</si>
  <si>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</si>
  <si>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</si>
  <si>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</si>
  <si>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</si>
  <si>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</si>
  <si>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</si>
  <si>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</si>
  <si>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</si>
  <si>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</si>
  <si>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</si>
  <si>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</si>
  <si>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</si>
  <si>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</si>
  <si>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</si>
  <si>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</si>
  <si>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</si>
  <si>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</si>
  <si>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</si>
  <si>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</si>
  <si>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</si>
  <si>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</si>
  <si>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</si>
  <si>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</si>
  <si>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</si>
  <si>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</si>
  <si>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</si>
  <si>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</si>
  <si>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</si>
  <si>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</si>
  <si>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</si>
  <si>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</si>
  <si>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</si>
  <si>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</si>
  <si>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</si>
  <si>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</si>
  <si>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</si>
  <si>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</si>
  <si>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</si>
  <si>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</si>
  <si>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</si>
  <si>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</si>
  <si>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</si>
  <si>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</si>
  <si>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</si>
  <si>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</si>
  <si>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</si>
  <si>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</si>
  <si>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</si>
  <si>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</si>
  <si>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</si>
  <si>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</si>
  <si>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</si>
  <si>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</si>
  <si>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</si>
  <si>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</si>
  <si>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</si>
  <si>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</si>
  <si>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</si>
  <si>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</si>
  <si>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</si>
  <si>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</si>
  <si>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</si>
  <si>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</si>
  <si>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</si>
  <si>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</si>
  <si>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</si>
  <si>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</si>
  <si>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</si>
  <si>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</si>
  <si>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</si>
  <si>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</si>
  <si>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</si>
  <si>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</si>
  <si>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</si>
  <si>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</si>
  <si>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</si>
  <si>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</si>
  <si>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</si>
  <si>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</si>
  <si>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</si>
  <si>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</si>
  <si>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</si>
  <si>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</si>
  <si>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</si>
  <si>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</si>
  <si>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</si>
  <si>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</si>
  <si>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</si>
  <si>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</si>
  <si>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</si>
  <si>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</si>
  <si>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</si>
  <si>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</si>
  <si>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</si>
  <si>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</si>
  <si>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</si>
  <si>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</si>
  <si>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</si>
  <si>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</si>
  <si>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</si>
  <si>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</si>
  <si>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</si>
  <si>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</si>
  <si>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</si>
  <si>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</si>
  <si>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</si>
  <si>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</si>
  <si>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</si>
  <si>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</si>
  <si>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</si>
  <si>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</si>
  <si>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</si>
  <si>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</si>
  <si>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</si>
  <si>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</si>
  <si>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</si>
  <si>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</si>
  <si>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</si>
  <si>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</si>
  <si>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</si>
  <si>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</si>
  <si>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</si>
  <si>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</si>
  <si>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</si>
  <si>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</si>
  <si>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</si>
  <si>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</si>
  <si>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</si>
  <si>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</si>
  <si>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</si>
  <si>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</si>
  <si>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</si>
  <si>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</si>
  <si>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</si>
  <si>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</si>
  <si>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</si>
  <si>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</si>
  <si>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</si>
  <si>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</si>
  <si>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</si>
  <si>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</si>
  <si>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</si>
  <si>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</si>
  <si>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</si>
  <si>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</si>
  <si>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</si>
  <si>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</si>
  <si>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</si>
  <si>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</si>
  <si>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</si>
  <si>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</si>
  <si>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</si>
  <si>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</si>
  <si>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</si>
  <si>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</si>
  <si>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</si>
  <si>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</si>
  <si>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</si>
  <si>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</si>
  <si>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</si>
  <si>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</si>
  <si>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</si>
  <si>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</si>
  <si>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</si>
  <si>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</si>
  <si>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</si>
  <si>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</si>
  <si>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</si>
  <si>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</si>
  <si>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</si>
  <si>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</si>
  <si>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</si>
  <si>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</si>
  <si>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</si>
  <si>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</si>
  <si>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</si>
  <si>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</si>
  <si>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</si>
  <si>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</si>
  <si>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</si>
  <si>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</si>
  <si>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</si>
  <si>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</si>
  <si>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</si>
  <si>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</si>
  <si>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</si>
  <si>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</si>
  <si>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</si>
  <si>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</si>
  <si>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</si>
  <si>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</si>
  <si>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</si>
  <si>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</si>
  <si>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</si>
  <si>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</si>
  <si>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</si>
  <si>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</si>
  <si>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</si>
  <si>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</si>
  <si>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</si>
  <si>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</si>
  <si>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</si>
  <si>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</si>
  <si>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</si>
  <si>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</si>
  <si>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</si>
  <si>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</si>
  <si>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</si>
  <si>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</si>
  <si>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</si>
  <si>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</si>
  <si>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</si>
  <si>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</si>
  <si>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</si>
  <si>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</si>
  <si>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</si>
  <si>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</si>
  <si>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</si>
  <si>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</si>
  <si>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</si>
  <si>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</si>
  <si>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</si>
  <si>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</si>
  <si>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</si>
  <si>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</si>
  <si>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</si>
  <si>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</si>
  <si>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</si>
  <si>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</si>
  <si>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</si>
  <si>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</si>
  <si>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</si>
  <si>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</si>
  <si>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</si>
  <si>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</si>
  <si>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</si>
  <si>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</si>
  <si>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</si>
  <si>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</si>
  <si>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</si>
  <si>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</si>
  <si>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</si>
  <si>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</si>
  <si>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</si>
  <si>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</si>
  <si>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</si>
  <si>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</si>
  <si>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</si>
  <si>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</si>
  <si>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</si>
  <si>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</si>
  <si>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</si>
  <si>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</si>
  <si>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</si>
  <si>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</si>
  <si>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</si>
  <si>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</si>
  <si>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</si>
  <si>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</si>
  <si>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</si>
  <si>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</si>
  <si>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</si>
  <si>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</si>
  <si>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</si>
  <si>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</si>
  <si>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</si>
  <si>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</si>
  <si>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</si>
  <si>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</si>
  <si>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</si>
  <si>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</si>
  <si>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</si>
  <si>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</si>
  <si>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</si>
  <si>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</si>
  <si>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</si>
  <si>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</si>
  <si>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</si>
  <si>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</si>
  <si>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</si>
  <si>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</si>
  <si>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</si>
  <si>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</si>
  <si>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</si>
  <si>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</si>
  <si>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</si>
  <si>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</si>
  <si>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</si>
  <si>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</si>
  <si>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</si>
  <si>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</si>
  <si>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</si>
  <si>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</si>
  <si>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</si>
  <si>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</si>
  <si>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</si>
  <si>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</si>
  <si>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</si>
  <si>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</si>
  <si>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</si>
  <si>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</si>
  <si>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</si>
  <si>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</si>
  <si>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</si>
  <si>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</si>
  <si>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</si>
  <si>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</si>
  <si>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</si>
  <si>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</si>
  <si>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</si>
  <si>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</si>
  <si>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</si>
  <si>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</si>
  <si>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</si>
  <si>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</si>
  <si>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</si>
  <si>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</si>
  <si>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</si>
  <si>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</si>
  <si>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</si>
  <si>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</si>
  <si>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</si>
  <si>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</si>
  <si>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</si>
  <si>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</si>
  <si>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</si>
  <si>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</si>
  <si>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</si>
  <si>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</si>
  <si>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</si>
  <si>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</si>
  <si>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</si>
  <si>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</si>
  <si>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</si>
  <si>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</si>
  <si>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</si>
  <si>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</si>
  <si>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</si>
  <si>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</si>
  <si>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</si>
  <si>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</si>
  <si>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</si>
  <si>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</si>
  <si>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</si>
  <si>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</si>
  <si>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</si>
  <si>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</si>
  <si>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</si>
  <si>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</si>
  <si>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</si>
  <si>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</si>
  <si>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</si>
  <si>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</si>
  <si>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</si>
  <si>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</si>
  <si>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</si>
  <si>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</si>
  <si>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</si>
  <si>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</si>
  <si>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</si>
  <si>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</si>
  <si>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</si>
  <si>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</si>
  <si>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</si>
  <si>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</si>
  <si>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</si>
  <si>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</si>
  <si>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</si>
  <si>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</si>
  <si>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</si>
  <si>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</si>
  <si>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</si>
  <si>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</si>
  <si>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</si>
  <si>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</si>
  <si>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</si>
  <si>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</si>
  <si>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</si>
  <si>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</si>
  <si>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</si>
  <si>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</si>
  <si>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</si>
  <si>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</si>
  <si>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</si>
  <si>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</si>
  <si>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</si>
  <si>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</si>
  <si>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</si>
  <si>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</si>
  <si>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</si>
  <si>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</si>
  <si>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</si>
  <si>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</si>
  <si>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</si>
  <si>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</si>
  <si>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</si>
  <si>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</si>
  <si>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</si>
  <si>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</si>
  <si>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</si>
  <si>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</si>
  <si>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</si>
  <si>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</si>
  <si>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</si>
  <si>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</si>
  <si>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</si>
  <si>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</si>
  <si>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</si>
  <si>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</si>
  <si>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</si>
  <si>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</si>
  <si>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</si>
  <si>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</si>
  <si>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</si>
  <si>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</si>
  <si>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</si>
  <si>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</si>
  <si>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</si>
  <si>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</si>
  <si>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</si>
  <si>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</si>
  <si>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</si>
  <si>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</si>
  <si>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</si>
  <si>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</si>
  <si>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</si>
  <si>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</si>
  <si>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</si>
  <si>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</si>
  <si>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</si>
  <si>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</si>
  <si>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</si>
  <si>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</si>
  <si>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</si>
  <si>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</si>
  <si>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</si>
  <si>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</si>
  <si>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</si>
  <si>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</si>
  <si>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</si>
  <si>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</si>
  <si>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</si>
  <si>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</si>
  <si>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</si>
  <si>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</si>
  <si>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</si>
  <si>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</si>
  <si>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</si>
  <si>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</si>
  <si>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</si>
  <si>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</si>
  <si>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</si>
  <si>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</si>
  <si>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</si>
  <si>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</si>
  <si>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</si>
  <si>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</si>
  <si>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</si>
  <si>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</si>
  <si>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</si>
  <si>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</si>
  <si>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</si>
  <si>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</si>
  <si>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</si>
  <si>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</si>
  <si>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</si>
  <si>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</si>
  <si>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</si>
  <si>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</si>
  <si>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</si>
  <si>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</si>
  <si>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</si>
  <si>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</si>
  <si>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</si>
  <si>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</si>
  <si>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</si>
  <si>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</si>
  <si>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</si>
  <si>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</si>
  <si>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</si>
  <si>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</si>
  <si>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</si>
  <si>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</si>
  <si>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</si>
  <si>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</si>
  <si>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</si>
  <si>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</si>
  <si>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</si>
  <si>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</si>
  <si>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</si>
  <si>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</si>
  <si>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</si>
  <si>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</si>
  <si>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</si>
  <si>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</si>
  <si>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</si>
  <si>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</si>
  <si>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</si>
  <si>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</si>
  <si>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</si>
  <si>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</si>
  <si>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</si>
  <si>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</si>
  <si>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</si>
  <si>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</si>
  <si>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</si>
  <si>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</si>
  <si>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</si>
  <si>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</si>
  <si>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</si>
  <si>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</si>
  <si>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</si>
  <si>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</si>
  <si>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</si>
  <si>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</si>
  <si>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</si>
  <si>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</si>
  <si>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</si>
  <si>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</si>
  <si>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</si>
  <si>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</si>
  <si>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</si>
  <si>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</si>
  <si>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</si>
  <si>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</si>
  <si>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</si>
  <si>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</si>
  <si>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</si>
  <si>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</si>
  <si>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</si>
  <si>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</si>
  <si>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</si>
  <si>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</si>
  <si>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</si>
  <si>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</si>
  <si>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</si>
  <si>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</si>
  <si>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</si>
  <si>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</si>
  <si>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</si>
  <si>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</si>
  <si>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</si>
  <si>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</si>
  <si>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</si>
  <si>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</si>
  <si>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</si>
  <si>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</si>
  <si>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</si>
  <si>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</si>
  <si>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</si>
  <si>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</si>
  <si>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</si>
  <si>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</si>
  <si>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</si>
  <si>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</si>
  <si>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</si>
  <si>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</si>
  <si>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</si>
  <si>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</si>
  <si>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</si>
  <si>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</si>
  <si>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</si>
  <si>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</si>
  <si>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</si>
  <si>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</si>
  <si>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</si>
  <si>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</si>
  <si>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</si>
  <si>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</si>
  <si>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</si>
  <si>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</si>
  <si>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</si>
  <si>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</si>
  <si>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</si>
  <si>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</si>
  <si>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</si>
  <si>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</si>
  <si>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</si>
  <si>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</si>
  <si>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</si>
  <si>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</si>
  <si>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</si>
  <si>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</si>
  <si>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</si>
  <si>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</si>
  <si>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</si>
  <si>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</si>
  <si>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</si>
  <si>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</si>
  <si>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</si>
  <si>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</si>
  <si>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</si>
  <si>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</si>
  <si>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</si>
  <si>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</si>
  <si>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</si>
  <si>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</si>
  <si>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</si>
  <si>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</si>
  <si>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</si>
  <si>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</si>
  <si>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</si>
  <si>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</si>
  <si>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</si>
  <si>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</si>
  <si>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</si>
  <si>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</si>
  <si>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</si>
  <si>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</si>
  <si>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</si>
  <si>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</si>
  <si>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</si>
  <si>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</si>
  <si>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</si>
  <si>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</si>
  <si>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</si>
  <si>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</si>
  <si>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</si>
  <si>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</si>
  <si>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</si>
  <si>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</si>
  <si>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</si>
  <si>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</si>
  <si>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</si>
  <si>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</si>
  <si>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</si>
  <si>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</si>
  <si>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</si>
  <si>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</si>
  <si>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</si>
  <si>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</si>
  <si>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</si>
  <si>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</si>
  <si>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</si>
  <si>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</si>
  <si>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</si>
  <si>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</si>
  <si>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</si>
  <si>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</si>
  <si>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</si>
  <si>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</si>
  <si>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</si>
  <si>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</si>
  <si>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</si>
  <si>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</si>
  <si>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</si>
  <si>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</si>
  <si>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</si>
  <si>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</si>
  <si>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</si>
  <si>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</si>
  <si>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</si>
  <si>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</si>
  <si>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</si>
  <si>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</si>
  <si>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</si>
  <si>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</si>
  <si>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</si>
  <si>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</si>
  <si>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</si>
  <si>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</si>
  <si>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</si>
  <si>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</si>
  <si>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</si>
  <si>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</si>
  <si>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</si>
  <si>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</si>
  <si>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</si>
  <si>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</si>
  <si>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</si>
  <si>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</si>
  <si>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</si>
  <si>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</si>
  <si>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</si>
  <si>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</si>
  <si>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</si>
  <si>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</si>
  <si>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</si>
  <si>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</si>
  <si>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</si>
  <si>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</si>
  <si>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</si>
  <si>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</si>
  <si>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</si>
  <si>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</si>
  <si>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</si>
  <si>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</si>
  <si>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</si>
  <si>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</si>
  <si>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</si>
  <si>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</si>
  <si>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</si>
  <si>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</si>
  <si>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</si>
  <si>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</si>
  <si>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</si>
  <si>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</si>
  <si>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</si>
  <si>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</si>
  <si>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</si>
  <si>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</si>
  <si>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</si>
  <si>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</si>
  <si>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</si>
  <si>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</si>
  <si>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</si>
  <si>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</si>
  <si>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</si>
  <si>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</si>
  <si>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</si>
  <si>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</si>
  <si>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</si>
  <si>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</si>
  <si>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</si>
  <si>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</si>
  <si>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</si>
  <si>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</si>
  <si>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</si>
  <si>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</si>
  <si>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</si>
  <si>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</si>
  <si>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</si>
  <si>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</si>
  <si>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</si>
  <si>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</si>
  <si>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</si>
  <si>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</si>
  <si>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</si>
  <si>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</si>
  <si>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</si>
  <si>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</si>
  <si>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</si>
  <si>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</si>
  <si>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</si>
  <si>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</si>
  <si>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</si>
  <si>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</si>
  <si>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</si>
  <si>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</si>
  <si>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</si>
  <si>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</si>
  <si>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</si>
  <si>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</si>
  <si>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</si>
  <si>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</si>
  <si>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</si>
  <si>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</si>
  <si>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</si>
  <si>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</si>
  <si>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</si>
  <si>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</si>
  <si>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</si>
  <si>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</si>
  <si>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</si>
  <si>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</si>
  <si>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</si>
  <si>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</si>
  <si>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</si>
  <si>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</si>
  <si>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</si>
  <si>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</si>
  <si>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</si>
  <si>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</si>
  <si>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</si>
  <si>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</si>
  <si>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</si>
  <si>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</si>
  <si>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</si>
  <si>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</si>
  <si>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</si>
  <si>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</si>
  <si>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</si>
  <si>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</si>
  <si>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</si>
  <si>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</si>
  <si>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</si>
  <si>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</si>
  <si>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</si>
  <si>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</si>
  <si>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</si>
  <si>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</si>
  <si>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</si>
  <si>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</si>
  <si>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</si>
  <si>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</si>
  <si>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</si>
  <si>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</si>
  <si>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</si>
  <si>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</si>
  <si>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</si>
  <si>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</si>
  <si>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</si>
  <si>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</si>
  <si>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</si>
  <si>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</si>
  <si>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</si>
  <si>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</si>
  <si>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</si>
  <si>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</si>
  <si>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</si>
  <si>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</si>
  <si>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</si>
  <si>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</si>
  <si>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</si>
  <si>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</si>
  <si>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</si>
  <si>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</si>
  <si>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</si>
  <si>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</si>
  <si>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</si>
  <si>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</si>
  <si>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</si>
  <si>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</si>
  <si>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</si>
  <si>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</si>
  <si>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</si>
  <si>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</si>
  <si>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</si>
  <si>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</si>
  <si>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</si>
  <si>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</si>
  <si>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</si>
  <si>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</si>
  <si>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</si>
  <si>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</si>
  <si>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</si>
  <si>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</si>
  <si>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</si>
  <si>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</si>
  <si>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</si>
  <si>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</si>
  <si>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</si>
  <si>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</si>
  <si>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</si>
  <si>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</si>
  <si>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</si>
  <si>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</si>
  <si>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</si>
  <si>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</si>
  <si>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</si>
  <si>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</si>
  <si>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</si>
  <si>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</si>
  <si>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</si>
  <si>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</si>
  <si>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</si>
  <si>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</si>
  <si>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</si>
  <si>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</si>
  <si>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</si>
  <si>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</si>
  <si>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</si>
  <si>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</si>
  <si>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</si>
  <si>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</si>
  <si>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</si>
  <si>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</si>
  <si>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</si>
  <si>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</si>
  <si>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</si>
  <si>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</si>
  <si>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</si>
  <si>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</si>
  <si>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</si>
  <si>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</si>
  <si>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</si>
  <si>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</si>
  <si>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</si>
  <si>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</si>
  <si>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</si>
  <si>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</si>
  <si>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</si>
  <si>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</si>
  <si>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</si>
  <si>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</si>
  <si>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</si>
  <si>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</si>
  <si>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</si>
  <si>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</si>
  <si>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</si>
  <si>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</si>
  <si>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</si>
  <si>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</si>
  <si>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</si>
  <si>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</si>
  <si>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</si>
  <si>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</si>
  <si>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</si>
  <si>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</si>
  <si>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</si>
  <si>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</si>
  <si>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</si>
  <si>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</si>
  <si>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</si>
  <si>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</si>
  <si>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</si>
  <si>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</si>
  <si>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</si>
  <si>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</si>
  <si>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</si>
  <si>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</si>
  <si>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</si>
  <si>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</si>
  <si>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</si>
  <si>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</si>
  <si>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</si>
  <si>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</si>
  <si>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</si>
  <si>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</si>
  <si>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</si>
  <si>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</si>
  <si>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</si>
  <si>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</si>
  <si>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</si>
  <si>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</si>
  <si>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</si>
  <si>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</si>
  <si>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</si>
  <si>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</si>
  <si>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</si>
  <si>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</si>
  <si>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</si>
  <si>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</si>
  <si>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</si>
  <si>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</si>
  <si>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</si>
  <si>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</si>
  <si>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</si>
  <si>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</si>
  <si>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</si>
  <si>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</si>
  <si>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</si>
  <si>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</si>
  <si>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</si>
  <si>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</si>
  <si>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</si>
  <si>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</si>
  <si>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</si>
  <si>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</si>
  <si>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</si>
  <si>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</si>
  <si>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</si>
  <si>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</si>
  <si>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</si>
  <si>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</si>
  <si>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</si>
  <si>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</si>
  <si>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</si>
  <si>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</si>
  <si>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</si>
  <si>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</si>
  <si>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</si>
  <si>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</si>
  <si>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</si>
  <si>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</si>
  <si>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</si>
  <si>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</si>
  <si>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</si>
  <si>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</si>
  <si>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</si>
  <si>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</si>
  <si>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</si>
  <si>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</si>
  <si>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</si>
  <si>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</si>
  <si>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</si>
  <si>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</si>
  <si>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</si>
  <si>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</si>
  <si>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</si>
  <si>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</si>
  <si>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</si>
  <si>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</si>
  <si>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</si>
  <si>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</si>
  <si>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</si>
  <si>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</si>
  <si>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</si>
  <si>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</si>
  <si>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</si>
  <si>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</si>
  <si>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</si>
  <si>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</si>
  <si>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</si>
  <si>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</si>
  <si>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</si>
  <si>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</si>
  <si>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</si>
  <si>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</si>
  <si>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</si>
  <si>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</si>
  <si>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</si>
  <si>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</si>
  <si>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</si>
  <si>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</si>
  <si>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</si>
  <si>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</si>
  <si>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</si>
  <si>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</si>
  <si>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</si>
  <si>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</si>
  <si>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</si>
  <si>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</si>
  <si>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</si>
  <si>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</si>
  <si>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</si>
  <si>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</si>
  <si>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</si>
  <si>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</si>
  <si>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</si>
  <si>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</si>
  <si>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</si>
  <si>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</si>
  <si>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</si>
  <si>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</si>
  <si>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</si>
  <si>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</si>
  <si>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</si>
  <si>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</si>
  <si>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</si>
  <si>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</si>
  <si>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</si>
  <si>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</si>
  <si>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</si>
  <si>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</si>
  <si>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</si>
  <si>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</si>
  <si>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</si>
  <si>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</si>
  <si>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</si>
  <si>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</si>
  <si>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</si>
  <si>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</si>
  <si>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</si>
  <si>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</si>
  <si>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</si>
  <si>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</si>
  <si>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</si>
  <si>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</si>
  <si>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</si>
  <si>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</si>
  <si>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</si>
  <si>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</si>
  <si>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</si>
  <si>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</si>
  <si>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</si>
  <si>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</si>
  <si>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</si>
  <si>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</si>
  <si>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</si>
  <si>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</si>
  <si>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</si>
  <si>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</si>
  <si>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</si>
  <si>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</si>
  <si>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</si>
  <si>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</si>
  <si>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</si>
  <si>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</si>
  <si>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</si>
  <si>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</si>
  <si>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</si>
  <si>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</si>
  <si>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</si>
  <si>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</si>
  <si>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</si>
  <si>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</si>
  <si>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</si>
  <si>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</si>
  <si>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</si>
  <si>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</si>
  <si>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</si>
  <si>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</si>
  <si>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</si>
  <si>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</si>
  <si>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</si>
  <si>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</si>
  <si>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</si>
  <si>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</si>
  <si>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</si>
  <si>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</si>
  <si>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</si>
  <si>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</si>
  <si>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</si>
  <si>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</si>
  <si>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</si>
  <si>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</si>
  <si>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</si>
  <si>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</si>
  <si>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</si>
  <si>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</si>
  <si>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</si>
  <si>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</si>
  <si>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</si>
  <si>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</si>
  <si>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</si>
  <si>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</si>
  <si>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</si>
  <si>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</si>
  <si>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</si>
  <si>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</si>
  <si>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</si>
  <si>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</si>
  <si>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</si>
  <si>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</si>
  <si>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</si>
  <si>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</si>
  <si>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</si>
  <si>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</si>
  <si>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</si>
  <si>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</si>
  <si>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</si>
  <si>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</si>
  <si>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</si>
  <si>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</si>
  <si>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</si>
  <si>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</si>
  <si>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</si>
  <si>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</si>
  <si>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</si>
  <si>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</si>
  <si>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</si>
  <si>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</si>
  <si>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</si>
  <si>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</si>
  <si>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</si>
  <si>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</si>
  <si>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</si>
  <si>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</si>
  <si>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</si>
  <si>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</si>
  <si>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</si>
  <si>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</si>
  <si>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</si>
  <si>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</si>
  <si>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</si>
  <si>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</si>
  <si>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</si>
  <si>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</si>
  <si>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</si>
  <si>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</si>
  <si>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</si>
  <si>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</si>
  <si>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</si>
  <si>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</si>
  <si>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</si>
  <si>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</si>
  <si>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</si>
  <si>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</si>
  <si>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</si>
  <si>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</si>
  <si>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</si>
  <si>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</si>
  <si>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</si>
  <si>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</si>
  <si>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</si>
  <si>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</si>
  <si>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</si>
  <si>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</si>
  <si>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</si>
  <si>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</si>
  <si>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</si>
  <si>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</si>
  <si>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</si>
  <si>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</si>
  <si>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</si>
  <si>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</si>
  <si>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</si>
  <si>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</si>
  <si>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</si>
  <si>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</si>
  <si>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</si>
  <si>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</si>
  <si>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</si>
  <si>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</si>
  <si>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</si>
  <si>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</si>
  <si>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</si>
  <si>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</si>
  <si>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</si>
  <si>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</si>
  <si>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</si>
  <si>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</si>
  <si>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</si>
  <si>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</si>
  <si>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</si>
  <si>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</si>
  <si>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</si>
  <si>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</si>
  <si>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</si>
  <si>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</si>
  <si>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</si>
  <si>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</si>
  <si>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</si>
  <si>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</si>
  <si>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</si>
  <si>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</si>
  <si>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</si>
  <si>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</si>
  <si>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</si>
  <si>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</si>
  <si>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</si>
  <si>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</si>
  <si>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</si>
  <si>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</si>
  <si>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</si>
  <si>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</si>
  <si>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</si>
  <si>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</si>
  <si>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</si>
  <si>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</si>
  <si>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</si>
  <si>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</si>
  <si>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</si>
  <si>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</si>
  <si>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</si>
  <si>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</si>
  <si>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</si>
  <si>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</si>
  <si>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</si>
  <si>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</si>
  <si>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</si>
  <si>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</si>
  <si>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</si>
  <si>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</si>
  <si>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</si>
  <si>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</si>
  <si>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</si>
  <si>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</si>
  <si>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</si>
  <si>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</si>
  <si>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</si>
  <si>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</si>
  <si>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</si>
  <si>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</si>
  <si>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</si>
  <si>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</si>
  <si>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</si>
  <si>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</si>
  <si>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</si>
  <si>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</si>
  <si>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</si>
  <si>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</si>
  <si>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</si>
  <si>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</si>
  <si>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</si>
  <si>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</si>
  <si>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</si>
  <si>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</si>
  <si>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</si>
  <si>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</si>
  <si>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</si>
  <si>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</si>
  <si>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</si>
  <si>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</si>
  <si>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</si>
  <si>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</si>
  <si>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</si>
  <si>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</si>
  <si>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</si>
  <si>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</si>
  <si>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</si>
  <si>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</si>
  <si>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</si>
  <si>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</si>
  <si>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</si>
  <si>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</si>
  <si>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</si>
  <si>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</si>
  <si>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</si>
  <si>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</si>
  <si>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</si>
  <si>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</si>
  <si>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</si>
  <si>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</si>
  <si>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</si>
  <si>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</si>
  <si>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</si>
  <si>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</si>
  <si>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</si>
  <si>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</si>
  <si>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</si>
  <si>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</si>
  <si>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</si>
  <si>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</si>
  <si>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</si>
  <si>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</si>
  <si>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</si>
  <si>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</si>
  <si>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</si>
  <si>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</si>
  <si>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</si>
  <si>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</si>
  <si>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</si>
  <si>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</si>
  <si>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</si>
  <si>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</si>
  <si>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</si>
  <si>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</si>
  <si>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</si>
  <si>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</si>
  <si>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</si>
  <si>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</si>
  <si>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</si>
  <si>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</si>
  <si>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</si>
  <si>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</si>
  <si>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</si>
  <si>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</si>
  <si>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</si>
  <si>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</si>
  <si>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</si>
  <si>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</si>
  <si>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</si>
  <si>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</si>
  <si>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</si>
  <si>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</si>
  <si>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</si>
  <si>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</si>
  <si>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</si>
  <si>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</si>
  <si>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</si>
  <si>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</si>
  <si>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</si>
  <si>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</si>
  <si>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</si>
  <si>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</si>
  <si>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</si>
  <si>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</si>
  <si>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</si>
  <si>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</si>
  <si>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</si>
  <si>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</si>
  <si>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</si>
  <si>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</si>
  <si>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</si>
  <si>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</si>
  <si>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</si>
  <si>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</si>
  <si>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</si>
  <si>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</si>
  <si>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</si>
  <si>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</si>
  <si>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</si>
  <si>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</si>
  <si>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</si>
  <si>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</si>
  <si>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</si>
  <si>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</si>
  <si>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</si>
  <si>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</si>
  <si>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</si>
  <si>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</si>
  <si>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</si>
  <si>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</si>
  <si>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</si>
  <si>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</si>
  <si>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</si>
  <si>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</si>
  <si>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</si>
  <si>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</si>
  <si>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</si>
  <si>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</si>
  <si>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</si>
  <si>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</si>
  <si>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</si>
  <si>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</si>
  <si>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</si>
  <si>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</si>
  <si>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</si>
  <si>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</si>
  <si>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</si>
  <si>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</si>
  <si>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</si>
  <si>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</si>
  <si>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</si>
  <si>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</si>
  <si>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</si>
  <si>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</si>
  <si>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</si>
  <si>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</si>
  <si>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</si>
  <si>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</si>
  <si>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</si>
  <si>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</si>
  <si>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</si>
  <si>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</si>
  <si>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</si>
  <si>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</si>
  <si>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</si>
  <si>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</si>
  <si>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</si>
  <si>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</si>
  <si>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</si>
  <si>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</si>
  <si>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</si>
  <si>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</si>
  <si>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</si>
  <si>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</si>
  <si>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</si>
  <si>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</si>
  <si>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</si>
  <si>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</si>
  <si>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</si>
  <si>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</si>
  <si>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</si>
  <si>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</si>
  <si>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</si>
  <si>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</si>
  <si>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</si>
  <si>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</si>
  <si>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</si>
  <si>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</si>
  <si>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</si>
  <si>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</si>
  <si>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</si>
  <si>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</si>
  <si>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</si>
  <si>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</si>
  <si>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</si>
  <si>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</si>
  <si>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</si>
  <si>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</si>
  <si>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</si>
  <si>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</si>
  <si>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</si>
  <si>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</si>
  <si>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</si>
  <si>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</si>
  <si>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</si>
  <si>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</si>
  <si>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</si>
  <si>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</si>
  <si>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</si>
  <si>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</si>
  <si>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</si>
  <si>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</si>
  <si>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</si>
  <si>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</si>
  <si>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</si>
  <si>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</si>
  <si>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</si>
  <si>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</si>
  <si>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</si>
  <si>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</si>
  <si>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</si>
  <si>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</si>
  <si>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</si>
  <si>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</si>
  <si>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</si>
  <si>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</si>
  <si>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</si>
  <si>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</si>
  <si>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</si>
  <si>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</si>
  <si>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</si>
  <si>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</si>
  <si>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</si>
  <si>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</si>
  <si>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</si>
  <si>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</si>
  <si>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</si>
  <si>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</si>
  <si>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</si>
  <si>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</si>
  <si>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</si>
  <si>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</si>
  <si>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</si>
  <si>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</si>
  <si>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</si>
  <si>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</si>
  <si>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</si>
  <si>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</si>
  <si>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</si>
  <si>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</si>
  <si>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</si>
  <si>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</si>
  <si>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</si>
  <si>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</si>
  <si>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</si>
  <si>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</si>
  <si>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</si>
  <si>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</si>
  <si>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</si>
  <si>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</si>
  <si>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</si>
  <si>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</si>
  <si>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</si>
  <si>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</si>
  <si>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</si>
  <si>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</si>
  <si>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</si>
  <si>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</si>
  <si>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</si>
  <si>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</si>
  <si>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</si>
  <si>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</si>
  <si>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</si>
  <si>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</si>
  <si>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</si>
  <si>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</si>
  <si>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</si>
  <si>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</si>
  <si>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</si>
  <si>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</si>
  <si>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</si>
  <si>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</si>
  <si>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</si>
  <si>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</si>
  <si>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</si>
  <si>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</si>
  <si>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</si>
  <si>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</si>
  <si>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</si>
  <si>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</si>
  <si>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</si>
  <si>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</si>
  <si>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</si>
  <si>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</si>
  <si>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</si>
  <si>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</si>
  <si>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</si>
  <si>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</si>
  <si>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</si>
  <si>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</si>
  <si>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</si>
  <si>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</si>
  <si>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</si>
  <si>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</si>
  <si>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</si>
  <si>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</si>
  <si>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</si>
  <si>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</si>
  <si>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</si>
  <si>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</si>
  <si>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</si>
  <si>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</si>
  <si>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</si>
  <si>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</si>
  <si>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</si>
  <si>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</si>
  <si>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</si>
  <si>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</si>
  <si>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</si>
  <si>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</si>
  <si>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</si>
  <si>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</si>
  <si>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</si>
  <si>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</si>
  <si>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</si>
  <si>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</si>
  <si>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</si>
  <si>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</si>
  <si>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</si>
  <si>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</si>
  <si>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</si>
  <si>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</si>
  <si>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</si>
  <si>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</si>
  <si>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</si>
  <si>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</si>
  <si>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</si>
  <si>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</si>
  <si>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</si>
  <si>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</si>
  <si>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</si>
  <si>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</si>
  <si>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</si>
  <si>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</si>
  <si>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</si>
  <si>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</si>
  <si>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</si>
  <si>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</si>
  <si>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</si>
  <si>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</si>
  <si>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</si>
  <si>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</si>
  <si>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</si>
  <si>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</si>
  <si>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</si>
  <si>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</si>
  <si>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</si>
  <si>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</si>
  <si>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</si>
  <si>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</si>
  <si>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</si>
  <si>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</si>
  <si>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</si>
  <si>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</si>
  <si>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</si>
  <si>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</si>
  <si>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</si>
  <si>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</si>
  <si>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</si>
  <si>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</si>
  <si>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</si>
  <si>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</si>
  <si>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</si>
  <si>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</si>
  <si>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</si>
  <si>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</si>
  <si>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</si>
  <si>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</si>
  <si>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</si>
  <si>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</si>
  <si>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</si>
  <si>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</si>
  <si>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</si>
  <si>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</si>
  <si>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</si>
  <si>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</si>
  <si>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</si>
  <si>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</si>
  <si>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</si>
  <si>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</si>
  <si>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</si>
  <si>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</si>
  <si>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</si>
  <si>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</si>
  <si>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</si>
  <si>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</si>
  <si>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</si>
  <si>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</si>
  <si>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</si>
  <si>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</si>
  <si>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</si>
  <si>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</si>
  <si>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</si>
  <si>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</si>
  <si>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</si>
  <si>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</si>
  <si>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</si>
  <si>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</si>
  <si>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</si>
  <si>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</si>
  <si>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</si>
  <si>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</si>
  <si>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</si>
  <si>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</si>
  <si>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</si>
  <si>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</si>
  <si>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</si>
  <si>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</si>
  <si>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</si>
  <si>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</si>
  <si>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</si>
  <si>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</si>
  <si>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</si>
  <si>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</si>
  <si>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</si>
  <si>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</si>
  <si>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</si>
  <si>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</si>
  <si>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</si>
  <si>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</si>
  <si>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</si>
  <si>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</si>
  <si>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</si>
  <si>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</si>
  <si>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</si>
  <si>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</si>
  <si>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</si>
  <si>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</si>
  <si>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</si>
  <si>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</si>
  <si>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</si>
  <si>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</si>
  <si>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</si>
  <si>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</si>
  <si>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</si>
  <si>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</si>
  <si>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</si>
  <si>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</si>
  <si>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</si>
  <si>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</si>
  <si>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</si>
  <si>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</si>
  <si>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</si>
  <si>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</si>
  <si>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</si>
  <si>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</si>
  <si>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</si>
  <si>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</si>
  <si>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</si>
  <si>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</si>
  <si>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</si>
  <si>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</si>
  <si>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</si>
  <si>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</si>
  <si>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</si>
  <si>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</si>
  <si>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</si>
  <si>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</si>
  <si>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</si>
  <si>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</si>
  <si>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</si>
  <si>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</si>
  <si>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</si>
  <si>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</si>
  <si>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</si>
  <si>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</si>
  <si>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</si>
  <si>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</si>
  <si>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</si>
  <si>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</si>
  <si>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</si>
  <si>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</si>
  <si>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</si>
  <si>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</si>
  <si>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</si>
  <si>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</si>
  <si>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</si>
  <si>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</si>
  <si>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</si>
  <si>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</si>
  <si>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</si>
  <si>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</si>
  <si>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</si>
  <si>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</si>
  <si>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</si>
  <si>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</si>
  <si>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</si>
  <si>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</si>
  <si>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</si>
  <si>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</si>
  <si>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</si>
  <si>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</si>
  <si>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</si>
  <si>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</si>
  <si>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</si>
  <si>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</si>
  <si>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</si>
  <si>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</si>
  <si>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</si>
  <si>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</si>
  <si>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</si>
  <si>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</si>
  <si>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</si>
  <si>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</si>
  <si>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</si>
  <si>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</si>
  <si>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</si>
  <si>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</si>
  <si>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</si>
  <si>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</si>
  <si>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</si>
  <si>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</si>
  <si>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</si>
  <si>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</si>
  <si>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</si>
  <si>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</si>
  <si>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</si>
  <si>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</si>
  <si>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</si>
  <si>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</si>
  <si>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</si>
  <si>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</si>
  <si>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</si>
  <si>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</si>
  <si>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</si>
  <si>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</si>
  <si>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</si>
  <si>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</si>
  <si>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</si>
  <si>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</si>
  <si>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</si>
  <si>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</si>
  <si>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</si>
  <si>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</si>
  <si>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</si>
  <si>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</si>
  <si>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</si>
  <si>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</si>
  <si>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</si>
  <si>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</si>
  <si>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</si>
  <si>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</si>
  <si>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</si>
  <si>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</si>
  <si>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</si>
  <si>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</si>
  <si>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</si>
  <si>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</si>
  <si>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</si>
  <si>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</si>
  <si>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</si>
  <si>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</si>
  <si>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</si>
  <si>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</si>
  <si>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</si>
  <si>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</si>
  <si>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</si>
  <si>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</si>
  <si>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</si>
  <si>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</si>
  <si>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</si>
  <si>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</si>
  <si>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</si>
  <si>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</si>
  <si>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</si>
  <si>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</si>
  <si>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</si>
  <si>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</si>
  <si>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</si>
  <si>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</si>
  <si>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</si>
  <si>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</si>
  <si>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</si>
  <si>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</si>
  <si>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</si>
  <si>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</si>
  <si>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</si>
  <si>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</si>
  <si>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</si>
  <si>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</si>
  <si>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</si>
  <si>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</si>
  <si>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</si>
  <si>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</si>
  <si>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</si>
  <si>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</si>
  <si>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</si>
  <si>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</si>
  <si>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</si>
  <si>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</si>
  <si>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</si>
  <si>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</si>
  <si>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</si>
  <si>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</si>
  <si>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</si>
  <si>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</si>
  <si>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</si>
  <si>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</si>
  <si>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</si>
  <si>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</si>
  <si>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</si>
  <si>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</si>
  <si>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</si>
  <si>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</si>
  <si>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</si>
  <si>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</si>
  <si>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</si>
  <si>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</si>
  <si>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</si>
  <si>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</si>
  <si>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</si>
  <si>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</si>
  <si>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</si>
  <si>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</si>
  <si>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</si>
  <si>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</si>
  <si>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</si>
  <si>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</si>
  <si>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</si>
  <si>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</si>
  <si>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</si>
  <si>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</si>
  <si>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</si>
  <si>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</si>
  <si>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</si>
  <si>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</si>
  <si>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</si>
  <si>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</si>
  <si>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</si>
  <si>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</si>
  <si>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</si>
  <si>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</si>
  <si>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</si>
  <si>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</si>
  <si>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</si>
  <si>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</si>
  <si>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</si>
  <si>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</si>
  <si>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</si>
  <si>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</si>
  <si>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</si>
  <si>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</si>
  <si>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</si>
  <si>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</si>
  <si>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</si>
  <si>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</si>
  <si>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</si>
  <si>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</si>
  <si>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</si>
  <si>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</si>
  <si>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</si>
  <si>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</si>
  <si>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</si>
  <si>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</si>
  <si>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</si>
  <si>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</si>
  <si>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</si>
  <si>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</si>
  <si>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</si>
  <si>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</si>
  <si>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</si>
  <si>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</si>
  <si>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</si>
  <si>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</si>
  <si>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</si>
  <si>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</si>
  <si>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</si>
  <si>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</si>
  <si>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</si>
  <si>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</si>
  <si>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</si>
  <si>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</si>
  <si>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</si>
  <si>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</si>
  <si>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</si>
  <si>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</si>
  <si>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</si>
  <si>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</si>
  <si>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</si>
  <si>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</si>
  <si>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</si>
  <si>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</si>
  <si>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</si>
  <si>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</si>
  <si>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</si>
  <si>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</si>
  <si>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</si>
  <si>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</si>
  <si>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</si>
  <si>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</si>
  <si>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</si>
  <si>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</si>
  <si>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</si>
  <si>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</si>
  <si>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</si>
  <si>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</si>
  <si>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</si>
  <si>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</si>
  <si>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</si>
  <si>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</si>
  <si>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</si>
  <si>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</si>
  <si>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</si>
  <si>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</si>
  <si>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</si>
  <si>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</si>
  <si>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</si>
  <si>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</si>
  <si>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</si>
  <si>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</si>
  <si>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</si>
  <si>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</si>
  <si>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</si>
  <si>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</si>
  <si>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</si>
  <si>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</si>
  <si>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</si>
  <si>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</si>
  <si>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</si>
  <si>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</si>
  <si>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</si>
  <si>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</si>
  <si>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</si>
  <si>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</si>
  <si>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</si>
  <si>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</si>
  <si>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</si>
  <si>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</si>
  <si>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</si>
  <si>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</si>
  <si>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</si>
  <si>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</si>
  <si>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</si>
  <si>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</si>
  <si>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</si>
  <si>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</si>
  <si>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</si>
  <si>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</si>
  <si>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</si>
  <si>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</si>
  <si>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</si>
  <si>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</si>
  <si>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</si>
  <si>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</si>
  <si>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</si>
  <si>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</si>
  <si>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</si>
  <si>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</si>
  <si>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</si>
  <si>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</si>
  <si>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</si>
  <si>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</si>
  <si>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</si>
  <si>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</si>
  <si>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</si>
  <si>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</si>
  <si>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</si>
  <si>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</si>
  <si>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</si>
  <si>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</si>
  <si>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</si>
  <si>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</si>
  <si>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</si>
  <si>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</si>
  <si>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</si>
  <si>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</si>
  <si>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</si>
  <si>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</si>
  <si>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</si>
  <si>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</si>
  <si>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</si>
  <si>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</si>
  <si>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</si>
  <si>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</si>
  <si>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</si>
  <si>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</si>
  <si>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</si>
  <si>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</si>
  <si>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</si>
  <si>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</si>
  <si>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</si>
  <si>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</si>
  <si>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</si>
  <si>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</si>
  <si>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</si>
  <si>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</si>
  <si>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</si>
  <si>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</si>
  <si>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</si>
  <si>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</si>
  <si>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</si>
  <si>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</si>
  <si>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</si>
  <si>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</si>
  <si>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</si>
  <si>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</si>
  <si>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</si>
  <si>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</si>
  <si>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</si>
  <si>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</si>
  <si>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</si>
  <si>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</si>
  <si>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</si>
  <si>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</si>
  <si>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</si>
  <si>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</si>
  <si>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</si>
  <si>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</si>
  <si>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</si>
  <si>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</si>
  <si>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</si>
  <si>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</si>
  <si>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</si>
  <si>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</si>
  <si>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</si>
  <si>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</si>
  <si>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</si>
  <si>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</si>
  <si>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</si>
  <si>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</si>
  <si>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</si>
  <si>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</si>
  <si>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</si>
  <si>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</si>
  <si>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</si>
  <si>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</si>
  <si>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</si>
  <si>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</si>
  <si>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</si>
  <si>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</si>
  <si>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</si>
  <si>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</si>
  <si>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</si>
  <si>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</si>
  <si>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</si>
  <si>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</si>
  <si>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</si>
  <si>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</si>
  <si>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</si>
  <si>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</si>
  <si>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</si>
  <si>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</si>
  <si>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</si>
  <si>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</si>
  <si>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</si>
  <si>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</si>
  <si>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</si>
  <si>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</si>
  <si>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</si>
  <si>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</si>
  <si>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</si>
  <si>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</si>
  <si>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</si>
  <si>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</si>
  <si>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</si>
  <si>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</si>
  <si>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</si>
  <si>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</si>
  <si>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</si>
  <si>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</si>
  <si>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</si>
  <si>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</si>
  <si>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</si>
  <si>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</si>
  <si>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</si>
  <si>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</si>
  <si>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</si>
  <si>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</si>
  <si>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</si>
  <si>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</si>
  <si>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</si>
  <si>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</si>
  <si>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</si>
  <si>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</si>
  <si>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</si>
  <si>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</si>
  <si>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</si>
  <si>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</si>
  <si>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</si>
  <si>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</si>
  <si>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</si>
  <si>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</si>
  <si>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</si>
  <si>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</si>
  <si>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</si>
  <si>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</si>
  <si>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</si>
  <si>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</si>
  <si>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</si>
  <si>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</si>
  <si>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</si>
  <si>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</si>
  <si>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</si>
  <si>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</si>
  <si>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</si>
  <si>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</si>
  <si>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</si>
  <si>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</si>
  <si>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</si>
  <si>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</si>
  <si>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</si>
  <si>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</si>
  <si>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</si>
  <si>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</si>
  <si>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</si>
  <si>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</si>
  <si>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</si>
  <si>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</si>
  <si>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</si>
  <si>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</si>
  <si>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</si>
  <si>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</si>
  <si>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</si>
  <si>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</si>
  <si>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</si>
  <si>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</si>
  <si>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</si>
  <si>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</si>
  <si>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</si>
  <si>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</si>
  <si>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</si>
  <si>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</si>
  <si>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</si>
  <si>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</si>
  <si>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</si>
  <si>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</si>
  <si>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</si>
  <si>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</si>
  <si>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</si>
  <si>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</si>
  <si>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</si>
  <si>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</si>
  <si>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</si>
  <si>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</si>
  <si>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</si>
  <si>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</si>
  <si>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</si>
  <si>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</si>
  <si>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</si>
  <si>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</si>
  <si>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</si>
  <si>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</si>
  <si>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</si>
  <si>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</si>
  <si>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</si>
  <si>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</si>
  <si>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</si>
  <si>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</si>
  <si>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</si>
  <si>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</si>
  <si>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</si>
  <si>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</si>
  <si>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</si>
  <si>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</si>
  <si>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</si>
  <si>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</si>
  <si>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</si>
  <si>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</si>
  <si>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</si>
  <si>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</si>
  <si>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</si>
  <si>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</si>
  <si>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</si>
  <si>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</si>
  <si>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</si>
  <si>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</si>
  <si>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</si>
  <si>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</si>
  <si>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</si>
  <si>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</si>
  <si>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</si>
  <si>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</si>
  <si>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</si>
  <si>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</si>
  <si>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</si>
  <si>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</si>
  <si>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</si>
  <si>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</si>
  <si>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</si>
  <si>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</si>
  <si>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</si>
  <si>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</si>
  <si>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</si>
  <si>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</si>
  <si>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</si>
  <si>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</si>
  <si>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</si>
  <si>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</si>
  <si>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</si>
  <si>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</si>
  <si>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</si>
  <si>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</si>
  <si>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</si>
  <si>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</si>
  <si>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</si>
  <si>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</si>
  <si>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</si>
  <si>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</si>
  <si>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</si>
  <si>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</si>
  <si>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</si>
  <si>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</si>
  <si>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</si>
  <si>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</si>
  <si>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</si>
  <si>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</si>
  <si>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</si>
  <si>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</si>
  <si>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</si>
  <si>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</si>
  <si>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</si>
  <si>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</si>
  <si>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</si>
  <si>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</si>
  <si>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</si>
  <si>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</si>
  <si>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</si>
  <si>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</si>
  <si>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</si>
  <si>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</si>
  <si>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</si>
  <si>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</si>
  <si>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</si>
  <si>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</si>
  <si>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</si>
  <si>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</si>
  <si>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</si>
  <si>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</si>
  <si>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</si>
  <si>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</si>
  <si>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</si>
  <si>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</si>
  <si>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</si>
  <si>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</si>
  <si>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</si>
  <si>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</si>
  <si>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</si>
  <si>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</si>
  <si>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</si>
  <si>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</si>
  <si>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</si>
  <si>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</si>
  <si>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</si>
  <si>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</si>
  <si>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</si>
  <si>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</si>
  <si>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</si>
  <si>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</si>
  <si>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</si>
  <si>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</si>
  <si>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</si>
  <si>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</si>
  <si>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</si>
  <si>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</si>
  <si>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</si>
  <si>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</si>
  <si>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</si>
  <si>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</si>
  <si>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</si>
  <si>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</si>
  <si>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</si>
  <si>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</si>
  <si>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</si>
  <si>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</si>
  <si>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</si>
  <si>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</si>
  <si>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</si>
  <si>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</si>
  <si>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</si>
  <si>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</si>
  <si>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</si>
  <si>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</si>
  <si>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</si>
  <si>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</si>
  <si>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</si>
  <si>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</si>
  <si>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</si>
  <si>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</si>
  <si>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</si>
  <si>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</si>
  <si>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</si>
  <si>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</si>
  <si>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</si>
  <si>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</si>
  <si>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</si>
  <si>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</si>
  <si>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</si>
  <si>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</si>
  <si>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</si>
  <si>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</si>
  <si>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</si>
  <si>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</si>
  <si>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</si>
  <si>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</si>
  <si>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</si>
  <si>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</si>
  <si>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</si>
  <si>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</si>
  <si>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</si>
  <si>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</si>
  <si>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</si>
  <si>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</si>
  <si>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</si>
  <si>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</si>
  <si>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</si>
  <si>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</si>
  <si>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</si>
  <si>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</si>
  <si>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</si>
  <si>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</si>
  <si>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</si>
  <si>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</si>
  <si>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</si>
  <si>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</si>
  <si>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</si>
  <si>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</si>
  <si>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</si>
  <si>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</si>
  <si>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</si>
  <si>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</si>
  <si>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</si>
  <si>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</si>
  <si>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</si>
  <si>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</si>
  <si>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</si>
  <si>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</si>
  <si>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</si>
  <si>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</si>
  <si>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</si>
  <si>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</si>
  <si>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</si>
  <si>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</si>
  <si>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</si>
  <si>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</si>
  <si>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</si>
  <si>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</si>
  <si>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</si>
  <si>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</si>
  <si>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</si>
  <si>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</si>
  <si>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</si>
  <si>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</si>
  <si>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</si>
  <si>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</si>
  <si>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</si>
  <si>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</si>
  <si>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</si>
  <si>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</si>
  <si>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</si>
  <si>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</si>
  <si>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</si>
  <si>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</si>
  <si>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</si>
  <si>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</si>
  <si>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</si>
  <si>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</si>
  <si>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</si>
  <si>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</si>
  <si>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</si>
  <si>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</si>
  <si>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</si>
  <si>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</si>
  <si>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</si>
  <si>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</si>
  <si>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</si>
  <si>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</si>
  <si>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</si>
  <si>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</si>
  <si>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</si>
  <si>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</si>
  <si>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</si>
  <si>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</si>
  <si>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</si>
  <si>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</si>
  <si>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</si>
  <si>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</si>
  <si>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</si>
  <si>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</si>
  <si>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</si>
  <si>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</si>
  <si>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</si>
  <si>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</si>
  <si>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</si>
  <si>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</si>
  <si>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</si>
  <si>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</si>
  <si>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</si>
  <si>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</si>
  <si>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</si>
  <si>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</si>
  <si>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</si>
  <si>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</si>
  <si>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</si>
  <si>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</si>
  <si>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</si>
  <si>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</si>
  <si>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</si>
  <si>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</si>
  <si>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</si>
  <si>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</si>
  <si>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</si>
  <si>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</si>
  <si>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</si>
  <si>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</si>
  <si>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</si>
  <si>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</si>
  <si>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</si>
  <si>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</si>
  <si>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</si>
  <si>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</si>
  <si>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</si>
  <si>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</si>
  <si>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</si>
  <si>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</si>
  <si>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</si>
  <si>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</si>
  <si>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</si>
  <si>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</si>
  <si>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</si>
  <si>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</si>
  <si>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</si>
  <si>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</si>
  <si>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</si>
  <si>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</si>
  <si>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</si>
  <si>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</si>
  <si>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</si>
  <si>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</si>
  <si>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</si>
  <si>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</si>
  <si>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</si>
  <si>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</si>
  <si>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</si>
  <si>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</si>
  <si>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</si>
  <si>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</si>
  <si>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</si>
  <si>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</si>
  <si>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</si>
  <si>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</si>
  <si>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</si>
  <si>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</si>
  <si>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</si>
  <si>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</si>
  <si>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</si>
  <si>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</si>
  <si>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</si>
  <si>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</si>
  <si>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</si>
  <si>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</si>
  <si>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</si>
  <si>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</si>
  <si>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</si>
  <si>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</si>
  <si>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</si>
  <si>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</si>
  <si>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</si>
  <si>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</si>
  <si>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</si>
  <si>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</si>
  <si>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</si>
  <si>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</si>
  <si>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</si>
  <si>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</si>
  <si>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</si>
  <si>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</si>
  <si>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</si>
  <si>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</si>
  <si>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</si>
  <si>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</si>
  <si>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</si>
  <si>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</si>
  <si>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</si>
  <si>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</si>
  <si>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</si>
  <si>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</si>
  <si>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</si>
  <si>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</si>
  <si>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</si>
  <si>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</si>
  <si>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</si>
  <si>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</si>
  <si>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</si>
  <si>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</si>
  <si>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</si>
  <si>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</si>
  <si>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</si>
  <si>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</si>
  <si>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</si>
  <si>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</si>
  <si>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</si>
  <si>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</si>
  <si>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</si>
  <si>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</si>
  <si>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</si>
  <si>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</si>
  <si>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</si>
  <si>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</si>
  <si>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</si>
  <si>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</si>
  <si>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</si>
  <si>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</si>
  <si>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</si>
  <si>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</si>
  <si>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</si>
  <si>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</si>
  <si>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</si>
  <si>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</si>
  <si>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</si>
  <si>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</si>
  <si>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</si>
  <si>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</si>
  <si>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</si>
  <si>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</si>
  <si>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</si>
  <si>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</si>
  <si>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</si>
  <si>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</si>
  <si>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</si>
  <si>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</si>
  <si>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</si>
  <si>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</si>
  <si>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</si>
  <si>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</si>
  <si>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</si>
  <si>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</si>
  <si>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</si>
  <si>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</si>
  <si>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</si>
  <si>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</si>
  <si>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</si>
  <si>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</si>
  <si>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</si>
  <si>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</si>
  <si>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</si>
  <si>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</si>
  <si>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</si>
  <si>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</si>
  <si>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</si>
  <si>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</si>
  <si>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</si>
  <si>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</si>
  <si>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</si>
  <si>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</si>
  <si>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</si>
  <si>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</si>
  <si>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</si>
  <si>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</si>
  <si>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</si>
  <si>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</si>
  <si>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</si>
  <si>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</si>
  <si>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</si>
  <si>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</si>
  <si>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</si>
  <si>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</si>
  <si>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</si>
  <si>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</si>
  <si>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</si>
  <si>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</si>
  <si>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</si>
  <si>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</si>
  <si>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</si>
  <si>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</si>
  <si>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</si>
  <si>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</si>
  <si>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</si>
  <si>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</si>
  <si>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</si>
  <si>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</si>
  <si>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</si>
  <si>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</si>
  <si>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</si>
  <si>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</si>
  <si>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</si>
  <si>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</si>
  <si>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</si>
  <si>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</si>
  <si>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</si>
  <si>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</si>
  <si>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</si>
  <si>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</si>
  <si>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</si>
  <si>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</si>
  <si>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</si>
  <si>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</si>
  <si>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</si>
  <si>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</si>
  <si>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</si>
  <si>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</si>
  <si>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</si>
  <si>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</si>
  <si>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</si>
  <si>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</si>
  <si>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</si>
  <si>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</si>
  <si>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</si>
  <si>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</si>
  <si>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</si>
  <si>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</si>
  <si>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</si>
  <si>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</si>
  <si>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</si>
  <si>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</si>
  <si>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</si>
  <si>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</si>
  <si>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</si>
  <si>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</si>
  <si>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</si>
  <si>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</si>
  <si>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</si>
  <si>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</si>
  <si>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</si>
  <si>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</si>
  <si>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</si>
  <si>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</si>
  <si>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</si>
  <si>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</si>
  <si>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</si>
  <si>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</si>
  <si>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</si>
  <si>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</si>
  <si>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</si>
  <si>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</si>
  <si>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</si>
  <si>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</si>
  <si>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</si>
  <si>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</si>
  <si>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</si>
  <si>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</si>
  <si>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</si>
  <si>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</si>
  <si>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</si>
  <si>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</si>
  <si>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</si>
  <si>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</si>
  <si>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</si>
  <si>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</si>
  <si>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</si>
  <si>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</si>
  <si>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</si>
  <si>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</si>
  <si>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</si>
  <si>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</si>
  <si>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</si>
  <si>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</si>
  <si>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</si>
  <si>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</si>
  <si>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</si>
  <si>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</si>
  <si>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</si>
  <si>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</si>
  <si>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</si>
  <si>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</si>
  <si>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</si>
  <si>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</si>
  <si>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</si>
  <si>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</si>
  <si>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</si>
  <si>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</si>
  <si>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</si>
  <si>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</si>
  <si>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</si>
  <si>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</si>
  <si>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</si>
  <si>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</si>
  <si>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</si>
  <si>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</si>
  <si>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</si>
  <si>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</si>
  <si>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</si>
  <si>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</si>
  <si>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</si>
  <si>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</si>
  <si>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</si>
  <si>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</si>
  <si>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</si>
  <si>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</si>
  <si>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</si>
  <si>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</si>
  <si>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</si>
  <si>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</si>
  <si>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</si>
  <si>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</si>
  <si>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</si>
  <si>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</si>
  <si>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</si>
  <si>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</si>
  <si>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</si>
  <si>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</si>
  <si>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</si>
  <si>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</si>
  <si>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</si>
  <si>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</si>
  <si>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</si>
  <si>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</si>
  <si>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</si>
  <si>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</si>
  <si>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</si>
  <si>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</si>
  <si>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</si>
  <si>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</si>
  <si>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</si>
  <si>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</si>
  <si>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</si>
  <si>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</si>
  <si>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</si>
  <si>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</si>
  <si>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</si>
  <si>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</si>
  <si>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</si>
  <si>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</si>
  <si>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</si>
  <si>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</si>
  <si>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</si>
  <si>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</si>
  <si>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</si>
  <si>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</si>
  <si>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</si>
  <si>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</si>
  <si>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</si>
  <si>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</si>
  <si>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</si>
  <si>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</si>
  <si>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</si>
  <si>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</si>
  <si>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</si>
  <si>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</si>
  <si>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</si>
  <si>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</si>
  <si>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</si>
  <si>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</si>
  <si>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</si>
  <si>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</si>
  <si>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</si>
  <si>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</si>
  <si>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</si>
  <si>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</si>
  <si>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</si>
  <si>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</si>
  <si>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</si>
  <si>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</si>
  <si>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</si>
  <si>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</si>
  <si>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</si>
  <si>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</si>
  <si>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</si>
  <si>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</si>
  <si>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</si>
  <si>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</si>
  <si>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</si>
  <si>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</si>
  <si>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</si>
  <si>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</si>
  <si>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</si>
  <si>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</si>
  <si>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</si>
  <si>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</si>
  <si>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</si>
  <si>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</si>
  <si>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</si>
  <si>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</si>
  <si>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</si>
  <si>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</si>
  <si>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</si>
  <si>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</si>
  <si>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</si>
  <si>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</si>
  <si>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</si>
  <si>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</si>
  <si>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</si>
  <si>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</si>
  <si>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</si>
  <si>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</si>
  <si>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</si>
  <si>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</si>
  <si>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</si>
  <si>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</si>
  <si>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</si>
  <si>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</si>
  <si>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</si>
  <si>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</si>
  <si>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</si>
  <si>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</si>
  <si>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</si>
  <si>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</si>
  <si>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</si>
  <si>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</si>
  <si>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</si>
  <si>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</si>
  <si>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</si>
  <si>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</si>
  <si>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</si>
  <si>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</si>
  <si>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</si>
  <si>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</si>
  <si>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</si>
  <si>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</si>
  <si>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</si>
  <si>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</si>
  <si>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</si>
  <si>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</si>
  <si>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</si>
  <si>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</si>
  <si>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</si>
  <si>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</si>
  <si>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</si>
  <si>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</si>
  <si>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</si>
  <si>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</si>
  <si>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</si>
  <si>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</si>
  <si>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</si>
  <si>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</si>
  <si>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</si>
  <si>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</si>
  <si>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</si>
  <si>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</si>
  <si>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</si>
  <si>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</si>
  <si>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</si>
  <si>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</si>
  <si>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</si>
  <si>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</si>
  <si>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</si>
  <si>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</si>
  <si>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</si>
  <si>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</si>
  <si>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</si>
  <si>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</si>
  <si>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</si>
  <si>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</si>
  <si>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</si>
  <si>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</si>
  <si>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</si>
  <si>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</si>
  <si>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</si>
  <si>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</si>
  <si>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</si>
  <si>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</si>
  <si>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</si>
  <si>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</si>
  <si>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</si>
  <si>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</si>
  <si>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</si>
  <si>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</si>
  <si>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</si>
  <si>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</si>
  <si>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</si>
  <si>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</si>
  <si>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</si>
  <si>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</si>
  <si>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</si>
  <si>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</si>
  <si>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</si>
  <si>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</si>
  <si>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</si>
  <si>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</si>
  <si>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</si>
  <si>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</si>
  <si>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</si>
  <si>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</si>
  <si>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</si>
  <si>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</si>
  <si>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</si>
  <si>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</si>
  <si>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</si>
  <si>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</si>
  <si>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</si>
  <si>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</si>
  <si>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</si>
  <si>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</si>
  <si>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</si>
  <si>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</si>
  <si>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</si>
  <si>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</si>
  <si>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</si>
  <si>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</si>
  <si>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</si>
  <si>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</si>
  <si>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</si>
  <si>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</si>
  <si>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</si>
  <si>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</si>
  <si>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</si>
  <si>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</si>
  <si>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</si>
  <si>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</si>
  <si>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</si>
  <si>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</si>
  <si>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</si>
  <si>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</si>
  <si>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</si>
  <si>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</si>
  <si>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</si>
  <si>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</si>
  <si>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</si>
  <si>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</si>
  <si>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</si>
  <si>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</si>
  <si>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</si>
  <si>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</si>
  <si>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</si>
  <si>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</si>
  <si>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</si>
  <si>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</si>
  <si>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</si>
  <si>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</si>
  <si>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</si>
  <si>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</si>
  <si>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</si>
  <si>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</si>
  <si>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</si>
  <si>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</si>
  <si>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</si>
  <si>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</si>
  <si>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</si>
  <si>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</si>
  <si>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</si>
  <si>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</si>
  <si>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</si>
  <si>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</si>
  <si>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</si>
  <si>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</si>
  <si>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</si>
  <si>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</si>
  <si>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</si>
  <si>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</si>
  <si>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</si>
  <si>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</si>
  <si>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</si>
  <si>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</si>
  <si>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</si>
  <si>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</si>
  <si>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</si>
  <si>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</si>
  <si>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</si>
  <si>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</si>
  <si>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</si>
  <si>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</si>
  <si>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</si>
  <si>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</si>
  <si>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</si>
  <si>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</si>
  <si>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</si>
  <si>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</si>
  <si>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</si>
  <si>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</si>
  <si>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</si>
  <si>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</si>
  <si>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</si>
  <si>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</si>
  <si>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</si>
  <si>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</si>
  <si>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</si>
  <si>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</si>
  <si>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</si>
  <si>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</si>
  <si>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</si>
  <si>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</si>
  <si>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</si>
  <si>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</si>
  <si>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</si>
  <si>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</si>
  <si>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</si>
  <si>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</si>
  <si>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</si>
  <si>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</si>
  <si>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</si>
  <si>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</si>
  <si>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</si>
  <si>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</si>
  <si>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</si>
  <si>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</si>
  <si>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</si>
  <si>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</si>
  <si>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</si>
  <si>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</si>
  <si>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</si>
  <si>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</si>
  <si>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</si>
  <si>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</si>
  <si>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</si>
  <si>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</si>
  <si>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</si>
  <si>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</si>
  <si>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</si>
  <si>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</si>
  <si>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</si>
  <si>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</si>
  <si>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</si>
  <si>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</si>
  <si>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</si>
  <si>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</si>
  <si>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</si>
  <si>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</si>
  <si>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</si>
  <si>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</si>
  <si>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</si>
  <si>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</si>
  <si>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</si>
  <si>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</si>
  <si>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</si>
  <si>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</si>
  <si>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</si>
  <si>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</si>
  <si>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</si>
  <si>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</si>
  <si>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</si>
  <si>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</si>
  <si>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</si>
  <si>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</si>
  <si>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</si>
  <si>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</si>
  <si>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</si>
  <si>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</si>
  <si>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</si>
  <si>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</si>
  <si>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</si>
  <si>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</si>
  <si>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</si>
  <si>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</si>
  <si>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</si>
  <si>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</si>
  <si>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</si>
  <si>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</si>
  <si>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</si>
  <si>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</si>
  <si>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</si>
  <si>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</si>
  <si>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</si>
  <si>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</si>
  <si>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</si>
  <si>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</si>
  <si>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</si>
  <si>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</si>
  <si>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</si>
  <si>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</si>
  <si>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</si>
  <si>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</si>
  <si>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</si>
  <si>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</si>
  <si>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</si>
  <si>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</si>
  <si>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</si>
  <si>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</si>
  <si>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</si>
  <si>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</si>
  <si>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</si>
  <si>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</si>
  <si>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</si>
  <si>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</si>
  <si>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</si>
  <si>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</si>
  <si>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</si>
  <si>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</si>
  <si>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</si>
  <si>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</si>
  <si>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</si>
  <si>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</si>
  <si>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</si>
  <si>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</si>
  <si>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</si>
  <si>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</si>
  <si>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</si>
  <si>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</si>
  <si>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</si>
  <si>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</si>
  <si>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</si>
  <si>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</si>
  <si>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</si>
  <si>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</si>
  <si>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</si>
  <si>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</si>
  <si>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</si>
  <si>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</si>
  <si>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</si>
  <si>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</si>
  <si>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</si>
  <si>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</si>
  <si>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</si>
  <si>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</si>
  <si>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</si>
  <si>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</si>
  <si>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</si>
  <si>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</si>
  <si>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</si>
  <si>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</si>
  <si>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</si>
  <si>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</si>
  <si>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</si>
  <si>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</si>
  <si>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</si>
  <si>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</si>
  <si>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</si>
  <si>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</si>
  <si>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</si>
  <si>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</si>
  <si>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</si>
  <si>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</si>
  <si>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</si>
  <si>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</si>
  <si>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</si>
  <si>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</si>
  <si>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</si>
  <si>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</si>
  <si>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</si>
  <si>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</si>
  <si>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</si>
  <si>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</si>
  <si>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</si>
  <si>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</si>
  <si>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</si>
  <si>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</si>
  <si>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</si>
  <si>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</si>
  <si>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</si>
  <si>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</si>
  <si>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</si>
  <si>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</si>
  <si>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</si>
  <si>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</si>
  <si>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</si>
  <si>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</si>
  <si>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</si>
  <si>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</si>
  <si>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</si>
  <si>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</si>
  <si>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</si>
  <si>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</si>
  <si>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</si>
  <si>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</si>
  <si>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</si>
  <si>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</si>
  <si>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</si>
  <si>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</si>
  <si>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</si>
  <si>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</si>
  <si>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</si>
  <si>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</si>
  <si>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</si>
  <si>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</si>
  <si>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</si>
  <si>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</si>
  <si>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</si>
  <si>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</si>
  <si>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</si>
  <si>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</si>
  <si>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</si>
  <si>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</si>
  <si>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</si>
  <si>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</si>
  <si>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</si>
  <si>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</si>
  <si>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</si>
  <si>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</si>
  <si>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</si>
  <si>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</si>
  <si>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</si>
  <si>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</si>
  <si>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</si>
  <si>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</si>
  <si>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</si>
  <si>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</si>
  <si>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</si>
  <si>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</si>
  <si>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</si>
  <si>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</si>
  <si>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</si>
  <si>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</si>
  <si>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</si>
  <si>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</si>
  <si>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</si>
  <si>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</si>
  <si>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</si>
  <si>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</si>
  <si>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</si>
  <si>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</si>
  <si>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</si>
  <si>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</si>
  <si>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</si>
  <si>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</si>
  <si>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</si>
  <si>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</si>
  <si>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</si>
  <si>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</si>
  <si>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</si>
  <si>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</si>
  <si>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</si>
  <si>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</si>
  <si>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</si>
  <si>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</si>
  <si>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</si>
  <si>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</si>
  <si>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</si>
  <si>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</si>
  <si>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</si>
  <si>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</si>
  <si>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</si>
  <si>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</si>
  <si>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</si>
  <si>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</si>
  <si>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</si>
  <si>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</si>
  <si>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</si>
  <si>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</si>
  <si>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</si>
  <si>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</si>
  <si>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</si>
  <si>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</si>
  <si>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</si>
  <si>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</si>
  <si>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</si>
  <si>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</si>
  <si>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</si>
  <si>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</si>
  <si>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</si>
  <si>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</si>
  <si>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</si>
  <si>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</si>
  <si>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</si>
  <si>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</si>
  <si>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</si>
  <si>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</si>
  <si>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</si>
  <si>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</si>
  <si>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</si>
  <si>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</si>
  <si>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</si>
  <si>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</si>
  <si>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</si>
  <si>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</si>
  <si>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</si>
  <si>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</si>
  <si>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</si>
  <si>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</si>
  <si>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</si>
  <si>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</si>
  <si>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</si>
  <si>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</si>
  <si>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</si>
  <si>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</si>
  <si>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</si>
  <si>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</si>
  <si>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</si>
  <si>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</si>
  <si>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</si>
  <si>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</si>
  <si>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</si>
  <si>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</si>
  <si>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</si>
  <si>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</si>
  <si>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</si>
  <si>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</si>
  <si>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</si>
  <si>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</si>
  <si>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</si>
  <si>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</si>
  <si>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</si>
  <si>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</si>
  <si>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</si>
  <si>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</si>
  <si>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</si>
  <si>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</si>
  <si>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</si>
  <si>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</si>
  <si>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</si>
  <si>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</si>
  <si>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</si>
  <si>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</si>
  <si>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</si>
  <si>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</si>
  <si>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</si>
  <si>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</si>
  <si>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</si>
  <si>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</si>
  <si>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</si>
  <si>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</si>
  <si>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</si>
  <si>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</si>
  <si>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</si>
  <si>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</si>
  <si>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</si>
  <si>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</si>
  <si>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</si>
  <si>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</si>
  <si>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</si>
  <si>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</si>
  <si>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</si>
  <si>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</si>
  <si>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</si>
  <si>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</si>
  <si>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</si>
  <si>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</si>
  <si>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</si>
  <si>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</si>
  <si>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</si>
  <si>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</si>
  <si>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</si>
  <si>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</si>
  <si>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</si>
  <si>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</si>
  <si>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</si>
  <si>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</si>
  <si>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</si>
  <si>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</si>
  <si>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</si>
  <si>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</si>
  <si>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</si>
  <si>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</si>
  <si>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</si>
  <si>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</si>
  <si>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</si>
  <si>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</si>
  <si>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</si>
  <si>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</si>
  <si>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</si>
  <si>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</si>
  <si>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</si>
  <si>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</si>
  <si>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</si>
  <si>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</si>
  <si>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</si>
  <si>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</si>
  <si>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</si>
  <si>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</si>
  <si>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</si>
  <si>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</si>
  <si>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</si>
  <si>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</si>
  <si>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</si>
  <si>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</si>
  <si>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</si>
  <si>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</si>
  <si>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</si>
  <si>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</si>
  <si>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</si>
  <si>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</si>
  <si>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</si>
  <si>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</si>
  <si>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</si>
  <si>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</si>
  <si>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</si>
  <si>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</si>
  <si>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</si>
  <si>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</si>
  <si>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</si>
  <si>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</si>
  <si>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</si>
  <si>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</si>
  <si>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</si>
  <si>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</si>
  <si>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</si>
  <si>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</si>
  <si>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</si>
  <si>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</si>
  <si>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</si>
  <si>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</si>
  <si>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</si>
  <si>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</si>
  <si>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</si>
  <si>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</si>
  <si>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</si>
  <si>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</si>
  <si>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</si>
  <si>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</si>
  <si>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</si>
  <si>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</si>
  <si>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</si>
  <si>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</si>
  <si>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</si>
  <si>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</si>
  <si>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</si>
  <si>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</si>
  <si>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</si>
  <si>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</si>
  <si>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</si>
  <si>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</si>
  <si>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</si>
  <si>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</si>
  <si>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</si>
  <si>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</si>
  <si>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</si>
  <si>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</si>
  <si>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</si>
  <si>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</si>
  <si>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</si>
  <si>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</si>
  <si>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</si>
  <si>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</si>
  <si>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</si>
  <si>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</si>
  <si>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</si>
  <si>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</si>
  <si>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</si>
  <si>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</si>
  <si>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</si>
  <si>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</si>
  <si>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</si>
  <si>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</si>
  <si>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</si>
  <si>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</si>
  <si>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</si>
  <si>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</si>
  <si>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</si>
  <si>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</si>
  <si>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</si>
  <si>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</si>
  <si>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</si>
  <si>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</si>
  <si>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</si>
  <si>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</si>
  <si>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</si>
  <si>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</si>
  <si>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</si>
  <si>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</si>
  <si>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</si>
  <si>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</si>
  <si>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</si>
  <si>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</si>
  <si>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</si>
  <si>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</si>
  <si>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</si>
  <si>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</si>
  <si>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</si>
  <si>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</si>
  <si>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</si>
  <si>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</si>
  <si>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</si>
  <si>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</si>
  <si>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</si>
  <si>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</si>
  <si>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</si>
  <si>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</si>
  <si>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</si>
  <si>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</si>
  <si>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</si>
  <si>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</si>
  <si>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</si>
  <si>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</si>
  <si>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</si>
  <si>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</si>
  <si>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</si>
  <si>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</si>
  <si>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</si>
  <si>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</si>
  <si>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</si>
  <si>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</si>
  <si>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</si>
  <si>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</si>
  <si>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</si>
  <si>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</si>
  <si>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</si>
  <si>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</si>
  <si>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</si>
  <si>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</si>
  <si>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</si>
  <si>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</si>
  <si>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</si>
  <si>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</si>
  <si>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</si>
  <si>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</si>
  <si>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</si>
  <si>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</si>
  <si>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</si>
  <si>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</si>
  <si>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</si>
  <si>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</si>
  <si>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</si>
  <si>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</si>
  <si>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</si>
  <si>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</si>
  <si>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</si>
  <si>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</si>
  <si>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</si>
  <si>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</si>
  <si>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</si>
  <si>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</si>
  <si>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</si>
  <si>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</si>
  <si>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</si>
  <si>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</si>
  <si>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</si>
  <si>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</si>
  <si>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</si>
  <si>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</si>
  <si>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</si>
  <si>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</si>
  <si>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</si>
  <si>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</si>
  <si>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</si>
  <si>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</si>
  <si>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</si>
  <si>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</si>
  <si>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</si>
  <si>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</si>
  <si>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</si>
  <si>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</si>
  <si>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</si>
  <si>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</si>
  <si>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</si>
  <si>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</si>
  <si>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</si>
  <si>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</si>
  <si>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</si>
  <si>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</si>
  <si>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</si>
  <si>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</si>
  <si>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</si>
  <si>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</si>
  <si>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</si>
  <si>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</si>
  <si>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</si>
  <si>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</si>
  <si>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</si>
  <si>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</si>
  <si>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</si>
  <si>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</si>
  <si>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</si>
  <si>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</si>
  <si>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</si>
  <si>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</si>
  <si>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</si>
  <si>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</si>
  <si>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</si>
  <si>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</si>
  <si>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</si>
  <si>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</si>
  <si>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</si>
  <si>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</si>
  <si>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</si>
  <si>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</si>
  <si>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</si>
  <si>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</si>
  <si>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</si>
  <si>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</si>
  <si>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</si>
  <si>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</si>
  <si>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</si>
  <si>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</si>
  <si>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</si>
  <si>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</si>
  <si>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</si>
  <si>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</si>
  <si>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</si>
  <si>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</si>
  <si>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</si>
  <si>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</si>
  <si>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</si>
  <si>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</si>
  <si>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</si>
  <si>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</si>
  <si>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</si>
  <si>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</si>
  <si>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</si>
  <si>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</si>
  <si>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</si>
  <si>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</si>
  <si>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</si>
  <si>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</si>
  <si>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</si>
  <si>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</si>
  <si>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</si>
  <si>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</si>
  <si>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</si>
  <si>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</si>
  <si>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</si>
  <si>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</si>
  <si>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</si>
  <si>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</si>
  <si>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</si>
  <si>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</si>
  <si>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</si>
  <si>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</si>
  <si>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</si>
  <si>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</si>
  <si>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</si>
  <si>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</si>
  <si>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</si>
  <si>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</si>
  <si>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</si>
  <si>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</si>
  <si>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</si>
  <si>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</si>
  <si>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</si>
  <si>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</si>
  <si>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</si>
  <si>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</si>
  <si>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</si>
  <si>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</si>
  <si>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</si>
  <si>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</si>
  <si>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</si>
  <si>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</si>
  <si>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</si>
  <si>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</si>
  <si>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</si>
  <si>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</si>
  <si>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</si>
  <si>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</si>
  <si>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</si>
  <si>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</si>
  <si>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</si>
  <si>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</si>
  <si>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</si>
  <si>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</si>
  <si>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</si>
  <si>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</si>
  <si>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</si>
  <si>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</si>
  <si>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</si>
  <si>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</si>
  <si>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</si>
  <si>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</si>
  <si>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</si>
  <si>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</si>
  <si>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</si>
  <si>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</si>
  <si>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</si>
  <si>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</si>
  <si>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</si>
  <si>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</si>
  <si>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</si>
  <si>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</si>
  <si>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</si>
  <si>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</si>
  <si>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</si>
  <si>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</si>
  <si>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</si>
  <si>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</si>
  <si>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</si>
  <si>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</si>
  <si>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</si>
  <si>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</si>
  <si>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</si>
  <si>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</si>
  <si>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</si>
  <si>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</si>
  <si>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</si>
  <si>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</si>
  <si>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</si>
  <si>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</si>
  <si>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</si>
  <si>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</si>
  <si>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</si>
  <si>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</si>
  <si>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</si>
  <si>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</si>
  <si>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</si>
  <si>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</si>
  <si>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</si>
  <si>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</si>
  <si>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</si>
  <si>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</si>
  <si>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</si>
  <si>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</si>
  <si>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</si>
  <si>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</si>
  <si>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</si>
  <si>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</si>
  <si>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</si>
  <si>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</si>
  <si>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</si>
  <si>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</si>
  <si>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</si>
  <si>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</si>
  <si>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</si>
  <si>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</si>
  <si>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</si>
  <si>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</si>
  <si>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</si>
  <si>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</si>
  <si>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</si>
  <si>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</si>
  <si>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</si>
  <si>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</si>
  <si>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</si>
  <si>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</si>
  <si>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</si>
  <si>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</si>
  <si>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</si>
  <si>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</si>
  <si>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</si>
  <si>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</si>
  <si>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</si>
  <si>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</si>
  <si>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</si>
  <si>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</si>
  <si>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</si>
  <si>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</si>
  <si>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</si>
  <si>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</si>
  <si>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</si>
  <si>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</si>
  <si>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</si>
  <si>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</si>
  <si>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</si>
  <si>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</si>
  <si>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</si>
  <si>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</si>
  <si>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</si>
  <si>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</si>
  <si>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</si>
  <si>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</si>
  <si>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</si>
  <si>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</si>
  <si>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</si>
  <si>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</si>
  <si>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</si>
  <si>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</si>
  <si>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</si>
  <si>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</si>
  <si>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</si>
  <si>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</si>
  <si>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</si>
  <si>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</si>
  <si>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</si>
  <si>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</si>
  <si>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</si>
  <si>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</si>
  <si>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</si>
  <si>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</si>
  <si>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</si>
  <si>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</si>
  <si>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</si>
  <si>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</si>
  <si>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</si>
  <si>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</si>
  <si>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</si>
  <si>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</si>
  <si>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</si>
  <si>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</si>
  <si>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</si>
  <si>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</si>
  <si>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</si>
  <si>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</si>
  <si>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</si>
  <si>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</si>
  <si>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</si>
  <si>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</si>
  <si>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</si>
  <si>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</si>
  <si>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</si>
  <si>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</si>
  <si>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</si>
  <si>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</si>
  <si>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</si>
  <si>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</si>
  <si>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</si>
  <si>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</si>
  <si>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</si>
  <si>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</si>
  <si>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</si>
  <si>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</si>
  <si>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</si>
  <si>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</si>
  <si>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</si>
  <si>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</si>
  <si>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</si>
  <si>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</si>
  <si>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</si>
  <si>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</si>
  <si>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</si>
  <si>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</si>
  <si>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</si>
  <si>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</si>
  <si>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</si>
  <si>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</si>
  <si>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</si>
  <si>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</si>
  <si>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</si>
  <si>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</si>
  <si>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</si>
  <si>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</si>
  <si>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</si>
  <si>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</si>
  <si>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</si>
  <si>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</si>
  <si>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</si>
  <si>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</si>
  <si>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</si>
  <si>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</si>
  <si>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</si>
  <si>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</si>
  <si>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</si>
  <si>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</si>
  <si>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</si>
  <si>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</si>
  <si>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</si>
  <si>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</si>
  <si>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</si>
  <si>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</si>
  <si>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</si>
  <si>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</si>
  <si>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</si>
  <si>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</si>
  <si>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</si>
  <si>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</si>
  <si>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</si>
  <si>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</si>
  <si>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</si>
  <si>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</si>
  <si>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</si>
  <si>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</si>
  <si>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</si>
  <si>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</si>
  <si>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</si>
  <si>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</si>
  <si>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</si>
  <si>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</si>
  <si>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</si>
  <si>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</si>
  <si>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</si>
  <si>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</si>
  <si>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</si>
  <si>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</si>
  <si>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</si>
  <si>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</si>
  <si>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</si>
  <si>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</si>
  <si>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</si>
  <si>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</si>
  <si>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</si>
  <si>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</si>
  <si>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</si>
  <si>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</si>
  <si>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</si>
  <si>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</si>
  <si>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</si>
  <si>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</si>
  <si>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</si>
  <si>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</si>
  <si>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</si>
  <si>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</si>
  <si>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</si>
  <si>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</si>
  <si>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</si>
  <si>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</si>
  <si>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</si>
  <si>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</si>
  <si>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</si>
  <si>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</si>
  <si>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</si>
  <si>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</si>
  <si>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</si>
  <si>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</si>
  <si>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</si>
  <si>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</si>
  <si>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</si>
  <si>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</si>
  <si>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</si>
  <si>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</si>
  <si>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</si>
  <si>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</si>
  <si>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</si>
  <si>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</si>
  <si>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</si>
  <si>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</si>
  <si>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</si>
  <si>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</si>
  <si>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</si>
  <si>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</si>
  <si>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</si>
  <si>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</si>
  <si>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</si>
  <si>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</si>
  <si>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</si>
  <si>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</si>
  <si>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</si>
  <si>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</si>
  <si>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</si>
  <si>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</si>
  <si>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</si>
  <si>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</si>
  <si>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</si>
  <si>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</si>
  <si>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</si>
  <si>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</si>
  <si>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</si>
  <si>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</si>
  <si>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</si>
  <si>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</si>
  <si>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</si>
  <si>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</si>
  <si>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</si>
  <si>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</si>
  <si>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</si>
  <si>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</si>
  <si>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</si>
  <si>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</si>
  <si>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</si>
  <si>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</si>
  <si>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</si>
  <si>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</si>
  <si>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</si>
  <si>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</si>
  <si>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</si>
  <si>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</si>
  <si>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</si>
  <si>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</si>
  <si>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</si>
  <si>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</si>
  <si>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</si>
  <si>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</si>
  <si>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</si>
  <si>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</si>
  <si>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</si>
  <si>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</si>
  <si>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</si>
  <si>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</si>
  <si>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</si>
  <si>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</si>
  <si>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</si>
  <si>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</si>
  <si>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</si>
  <si>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</si>
  <si>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</si>
  <si>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</si>
  <si>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</si>
  <si>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</si>
  <si>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</si>
  <si>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</si>
  <si>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</si>
  <si>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</si>
  <si>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</si>
  <si>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</si>
  <si>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</si>
  <si>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</si>
  <si>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</si>
  <si>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</si>
  <si>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</si>
  <si>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</si>
  <si>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</si>
  <si>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</si>
  <si>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</si>
  <si>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</si>
  <si>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</si>
  <si>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</si>
  <si>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</si>
  <si>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</si>
  <si>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</si>
  <si>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</si>
  <si>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</si>
  <si>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</si>
  <si>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</si>
  <si>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</si>
  <si>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</si>
  <si>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</si>
  <si>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</si>
  <si>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</si>
  <si>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</si>
  <si>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</si>
  <si>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</si>
  <si>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</si>
  <si>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</si>
  <si>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</si>
  <si>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</si>
  <si>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</si>
  <si>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</si>
  <si>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</si>
  <si>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</si>
  <si>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</si>
  <si>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</si>
  <si>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</si>
  <si>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</si>
  <si>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</si>
  <si>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</si>
  <si>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</si>
  <si>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</si>
  <si>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</si>
  <si>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</si>
  <si>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</si>
  <si>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</si>
  <si>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</si>
  <si>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</si>
  <si>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</si>
  <si>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</si>
  <si>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</si>
  <si>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</si>
  <si>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</si>
  <si>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</si>
  <si>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</si>
  <si>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</si>
  <si>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</si>
  <si>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</si>
  <si>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</si>
  <si>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</si>
  <si>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</si>
  <si>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</si>
  <si>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</si>
  <si>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</si>
  <si>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</si>
  <si>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</si>
  <si>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</si>
  <si>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</si>
  <si>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</si>
  <si>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</si>
  <si>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</si>
  <si>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</si>
  <si>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</si>
  <si>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</si>
  <si>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</si>
  <si>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</si>
  <si>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</si>
  <si>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</si>
  <si>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</si>
  <si>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</si>
  <si>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</si>
  <si>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</si>
  <si>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</si>
  <si>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</si>
  <si>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</si>
  <si>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</si>
  <si>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</si>
  <si>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</si>
  <si>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</si>
  <si>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</si>
  <si>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</si>
  <si>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</si>
  <si>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</si>
  <si>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</si>
  <si>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</si>
  <si>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</si>
  <si>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</si>
  <si>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</si>
  <si>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</si>
  <si>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</si>
  <si>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</si>
  <si>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</si>
  <si>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</si>
  <si>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</si>
  <si>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</si>
  <si>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</si>
  <si>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</si>
  <si>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</si>
  <si>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</si>
  <si>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</si>
  <si>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</si>
  <si>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</si>
  <si>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</si>
  <si>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</si>
  <si>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</si>
  <si>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</si>
  <si>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</si>
  <si>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</si>
  <si>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</si>
  <si>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</si>
  <si>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</si>
  <si>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</si>
  <si>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</si>
  <si>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</si>
  <si>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</si>
  <si>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</si>
  <si>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</si>
  <si>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</si>
  <si>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</si>
  <si>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</si>
  <si>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</si>
  <si>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</si>
  <si>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</si>
  <si>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</si>
  <si>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</si>
  <si>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</si>
  <si>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</si>
  <si>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</si>
  <si>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</si>
  <si>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</si>
  <si>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</si>
  <si>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</si>
  <si>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</si>
  <si>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</si>
  <si>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</si>
  <si>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</si>
  <si>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</si>
  <si>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</si>
  <si>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</si>
  <si>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</si>
  <si>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</si>
  <si>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</si>
  <si>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</si>
  <si>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</si>
  <si>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</si>
  <si>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</si>
  <si>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</si>
  <si>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</si>
  <si>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</si>
  <si>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</si>
  <si>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</si>
  <si>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</si>
  <si>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</si>
  <si>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</si>
  <si>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</si>
  <si>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</si>
  <si>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</si>
  <si>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</si>
  <si>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</si>
  <si>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</si>
  <si>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</si>
  <si>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</si>
  <si>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</si>
  <si>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</si>
  <si>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</si>
  <si>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</si>
  <si>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</si>
  <si>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</si>
  <si>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</si>
  <si>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</si>
  <si>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</si>
  <si>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</si>
  <si>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</si>
  <si>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</si>
  <si>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</si>
  <si>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</si>
  <si>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</si>
  <si>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</si>
  <si>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</si>
  <si>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</si>
  <si>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</si>
  <si>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</si>
  <si>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</si>
  <si>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</si>
  <si>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</si>
  <si>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</si>
  <si>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</si>
  <si>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</si>
  <si>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</si>
  <si>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</si>
  <si>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</si>
  <si>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</si>
  <si>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</si>
  <si>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</si>
  <si>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</si>
  <si>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</si>
  <si>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</si>
  <si>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</si>
  <si>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</si>
  <si>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</si>
  <si>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</si>
  <si>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</si>
  <si>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</si>
  <si>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</si>
  <si>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</si>
  <si>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</si>
  <si>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</si>
  <si>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</si>
  <si>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</si>
  <si>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</si>
  <si>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</si>
  <si>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</si>
  <si>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</si>
  <si>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</si>
  <si>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</si>
  <si>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</si>
  <si>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</si>
  <si>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</si>
  <si>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</si>
  <si>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</si>
  <si>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</si>
  <si>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</si>
  <si>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</si>
  <si>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</si>
  <si>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</si>
  <si>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</si>
  <si>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</si>
  <si>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</si>
  <si>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</si>
  <si>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</si>
  <si>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</si>
  <si>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</si>
  <si>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</si>
  <si>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</si>
  <si>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</si>
  <si>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</si>
  <si>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</si>
  <si>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</si>
  <si>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</si>
  <si>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</si>
  <si>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</si>
  <si>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</si>
  <si>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</si>
  <si>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</si>
  <si>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</si>
  <si>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</si>
  <si>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</si>
  <si>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</si>
  <si>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</si>
  <si>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</si>
  <si>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</si>
  <si>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</si>
  <si>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</si>
  <si>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</si>
  <si>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</si>
  <si>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</si>
  <si>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</si>
  <si>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</si>
  <si>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</si>
  <si>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</si>
  <si>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</si>
  <si>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</si>
  <si>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</si>
  <si>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</si>
  <si>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</si>
  <si>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</si>
  <si>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</si>
  <si>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</si>
  <si>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</si>
  <si>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</si>
  <si>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</si>
  <si>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</si>
  <si>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</si>
  <si>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</si>
  <si>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</si>
  <si>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</si>
  <si>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</si>
  <si>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</si>
  <si>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</si>
  <si>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</si>
  <si>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</si>
  <si>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</si>
  <si>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</si>
  <si>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</si>
  <si>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</si>
  <si>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</si>
  <si>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</si>
  <si>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</si>
  <si>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</si>
  <si>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</si>
  <si>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</si>
  <si>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</si>
  <si>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</si>
  <si>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</si>
  <si>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</si>
  <si>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</si>
  <si>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</si>
  <si>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</si>
  <si>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</si>
  <si>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</si>
  <si>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</si>
  <si>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</si>
  <si>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</si>
  <si>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</si>
  <si>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</si>
  <si>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</si>
  <si>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</si>
  <si>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</si>
  <si>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</si>
  <si>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</si>
  <si>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</si>
  <si>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</si>
  <si>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</si>
  <si>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</si>
  <si>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</si>
  <si>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</si>
  <si>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</si>
  <si>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</si>
  <si>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</si>
  <si>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</si>
  <si>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</si>
  <si>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</si>
  <si>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</si>
  <si>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</si>
  <si>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</si>
  <si>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</si>
  <si>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</si>
  <si>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</si>
  <si>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</si>
  <si>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</si>
  <si>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</si>
  <si>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</si>
  <si>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</si>
  <si>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</si>
  <si>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</si>
  <si>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</si>
  <si>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</si>
  <si>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</si>
  <si>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</si>
  <si>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</si>
  <si>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</si>
  <si>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</si>
  <si>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</si>
  <si>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</si>
  <si>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</si>
  <si>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</si>
  <si>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</si>
  <si>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</si>
  <si>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</si>
  <si>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</si>
  <si>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</si>
  <si>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</si>
  <si>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</si>
  <si>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</si>
  <si>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</si>
  <si>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</si>
  <si>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</si>
  <si>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</si>
  <si>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</si>
  <si>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</si>
  <si>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</si>
  <si>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</si>
  <si>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</si>
  <si>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</si>
  <si>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</si>
  <si>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</si>
  <si>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</si>
  <si>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</si>
  <si>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</si>
  <si>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</si>
  <si>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</si>
  <si>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</si>
  <si>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</si>
  <si>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</si>
  <si>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</si>
  <si>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</si>
  <si>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</si>
  <si>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</si>
  <si>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</si>
  <si>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</si>
  <si>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</si>
  <si>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</si>
  <si>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</si>
  <si>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</si>
  <si>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</si>
  <si>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</si>
  <si>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</si>
  <si>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</si>
  <si>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</si>
  <si>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</si>
  <si>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</si>
  <si>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</si>
  <si>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</si>
  <si>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</si>
  <si>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</si>
  <si>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</si>
  <si>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</si>
  <si>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</si>
  <si>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</si>
  <si>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</si>
  <si>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</si>
  <si>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</si>
  <si>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</si>
  <si>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</si>
  <si>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</si>
  <si>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</si>
  <si>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</si>
  <si>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</si>
  <si>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</si>
  <si>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</si>
  <si>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</si>
  <si>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</si>
  <si>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</si>
  <si>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</si>
  <si>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</si>
  <si>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</si>
  <si>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</si>
  <si>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</si>
  <si>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</si>
  <si>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</si>
  <si>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</si>
  <si>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</si>
  <si>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</si>
  <si>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</si>
  <si>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</si>
  <si>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</si>
  <si>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</si>
  <si>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</si>
  <si>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</si>
  <si>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</si>
  <si>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</si>
  <si>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</si>
  <si>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</si>
  <si>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</si>
  <si>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</si>
  <si>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</si>
  <si>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</si>
  <si>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</si>
  <si>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</si>
  <si>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</si>
  <si>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</si>
  <si>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</si>
  <si>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</si>
  <si>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</si>
  <si>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</si>
  <si>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</si>
  <si>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</si>
  <si>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</si>
  <si>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</si>
  <si>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</si>
  <si>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</si>
  <si>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</si>
  <si>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</si>
  <si>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</si>
  <si>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</si>
  <si>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</si>
  <si>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</si>
  <si>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</si>
  <si>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</si>
  <si>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</si>
  <si>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</si>
  <si>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</si>
  <si>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</si>
  <si>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</si>
  <si>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</si>
  <si>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</si>
  <si>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</si>
  <si>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</si>
  <si>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</si>
  <si>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</si>
  <si>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</si>
  <si>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</si>
  <si>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</si>
  <si>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</si>
  <si>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</si>
  <si>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</si>
  <si>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</si>
  <si>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</si>
  <si>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</si>
  <si>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</si>
  <si>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</si>
  <si>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</si>
  <si>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</si>
  <si>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</si>
  <si>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</si>
  <si>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</si>
  <si>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</si>
  <si>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</si>
  <si>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</si>
  <si>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</si>
  <si>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</si>
  <si>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</si>
  <si>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</si>
  <si>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</si>
  <si>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</si>
  <si>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</si>
  <si>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</si>
  <si>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</si>
  <si>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</si>
  <si>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</si>
  <si>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</si>
  <si>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</si>
  <si>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</si>
  <si>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</si>
  <si>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</si>
  <si>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</si>
  <si>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</si>
  <si>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</si>
  <si>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</si>
  <si>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</si>
  <si>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</si>
  <si>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</si>
  <si>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</si>
  <si>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</si>
  <si>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</si>
  <si>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</si>
  <si>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</si>
  <si>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</si>
  <si>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</si>
  <si>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</si>
  <si>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</si>
  <si>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</si>
  <si>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</si>
  <si>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</si>
  <si>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</si>
  <si>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</si>
  <si>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</si>
  <si>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</si>
  <si>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</si>
  <si>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</si>
  <si>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</si>
  <si>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</si>
  <si>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</si>
  <si>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</si>
  <si>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</si>
  <si>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</si>
  <si>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</si>
  <si>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</si>
  <si>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</si>
  <si>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</si>
  <si>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</si>
  <si>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</si>
  <si>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</si>
  <si>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</si>
  <si>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</si>
  <si>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</si>
  <si>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</si>
  <si>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</si>
  <si>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</si>
  <si>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</si>
  <si>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</si>
  <si>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</si>
  <si>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</si>
  <si>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</si>
  <si>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</si>
  <si>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</si>
  <si>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</si>
  <si>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</si>
  <si>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</si>
  <si>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</si>
  <si>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</si>
  <si>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</si>
  <si>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</si>
  <si>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</si>
  <si>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</si>
  <si>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</si>
  <si>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</si>
  <si>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</si>
  <si>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</si>
  <si>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</si>
  <si>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</si>
  <si>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</si>
  <si>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</si>
  <si>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</si>
  <si>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</si>
  <si>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</si>
  <si>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</si>
  <si>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</si>
  <si>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</si>
  <si>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</si>
  <si>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</si>
  <si>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</si>
  <si>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</si>
  <si>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</si>
  <si>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</si>
  <si>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</si>
  <si>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</si>
  <si>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</si>
  <si>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</si>
  <si>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</si>
  <si>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</si>
  <si>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</si>
  <si>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</si>
  <si>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</si>
  <si>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</si>
  <si>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</si>
  <si>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</si>
  <si>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</si>
  <si>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</si>
  <si>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</si>
  <si>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</si>
  <si>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</si>
  <si>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</si>
  <si>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</si>
  <si>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</si>
  <si>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</si>
  <si>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</si>
  <si>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</si>
  <si>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</si>
  <si>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</si>
  <si>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</si>
  <si>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</si>
  <si>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</si>
  <si>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</si>
  <si>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</si>
  <si>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</si>
  <si>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</si>
  <si>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</si>
  <si>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</si>
  <si>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</si>
  <si>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</si>
  <si>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</si>
  <si>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</si>
  <si>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</si>
  <si>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</si>
  <si>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</si>
  <si>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</si>
  <si>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</si>
  <si>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</si>
  <si>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</si>
  <si>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</si>
  <si>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</si>
  <si>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</si>
  <si>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</si>
  <si>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</si>
  <si>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</si>
  <si>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</si>
  <si>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</si>
  <si>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</si>
  <si>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</si>
  <si>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</si>
  <si>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</si>
  <si>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</si>
  <si>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</si>
  <si>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</si>
  <si>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</si>
  <si>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</si>
  <si>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</si>
  <si>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</si>
  <si>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</si>
  <si>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</si>
  <si>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</si>
  <si>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</si>
  <si>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</si>
  <si>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</si>
  <si>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</si>
  <si>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</si>
  <si>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</si>
  <si>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</si>
  <si>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</si>
  <si>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</si>
  <si>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</si>
  <si>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</si>
  <si>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</si>
  <si>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</si>
  <si>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</si>
  <si>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</si>
  <si>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</si>
  <si>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</si>
  <si>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</si>
  <si>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</si>
  <si>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</si>
  <si>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</si>
  <si>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</si>
  <si>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</si>
  <si>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</si>
  <si>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</si>
  <si>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</si>
  <si>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</si>
  <si>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</si>
  <si>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</si>
  <si>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</si>
  <si>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</si>
  <si>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</si>
  <si>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</si>
  <si>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</si>
  <si>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</si>
  <si>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</si>
  <si>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</si>
  <si>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</si>
  <si>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</si>
  <si>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</si>
  <si>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</si>
  <si>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</si>
  <si>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</si>
  <si>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</si>
  <si>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</si>
  <si>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</si>
  <si>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</si>
  <si>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</si>
  <si>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</si>
  <si>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</si>
  <si>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</si>
  <si>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</si>
  <si>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</si>
  <si>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</si>
  <si>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</si>
  <si>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</si>
  <si>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</si>
  <si>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</si>
  <si>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</si>
  <si>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</si>
  <si>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</si>
  <si>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</si>
  <si>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</si>
  <si>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</si>
  <si>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</si>
  <si>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</si>
  <si>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</si>
  <si>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</si>
  <si>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</si>
  <si>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</si>
  <si>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</si>
  <si>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</si>
  <si>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</si>
  <si>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</si>
  <si>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</si>
  <si>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</si>
  <si>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</si>
  <si>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</si>
  <si>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</si>
  <si>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</si>
  <si>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</si>
  <si>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</si>
  <si>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</si>
  <si>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</si>
  <si>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</si>
  <si>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</si>
  <si>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</si>
  <si>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</si>
  <si>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</si>
  <si>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</si>
  <si>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</si>
  <si>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</si>
  <si>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</si>
  <si>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</si>
  <si>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</si>
  <si>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</si>
  <si>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</si>
  <si>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</si>
  <si>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</si>
  <si>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</si>
  <si>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</si>
  <si>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</si>
  <si>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</si>
  <si>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</si>
  <si>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</si>
  <si>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</si>
  <si>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</si>
  <si>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</si>
  <si>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</si>
  <si>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</si>
  <si>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</si>
  <si>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</si>
  <si>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</si>
  <si>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</si>
  <si>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</si>
  <si>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</si>
  <si>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</si>
  <si>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</si>
  <si>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</si>
  <si>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</si>
  <si>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</si>
  <si>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</si>
  <si>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</si>
  <si>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</si>
  <si>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</si>
  <si>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</si>
  <si>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</si>
  <si>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</si>
  <si>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</si>
  <si>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</si>
  <si>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</si>
  <si>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</si>
  <si>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</si>
  <si>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</si>
  <si>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</si>
  <si>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</si>
  <si>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</si>
  <si>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</si>
  <si>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</si>
  <si>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</si>
  <si>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</si>
  <si>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</si>
  <si>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</si>
  <si>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</si>
  <si>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</si>
  <si>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</si>
  <si>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</si>
  <si>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</si>
  <si>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</si>
  <si>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</si>
  <si>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</si>
  <si>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</si>
  <si>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</si>
  <si>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</si>
  <si>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</si>
  <si>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</si>
  <si>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</si>
  <si>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</si>
  <si>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</si>
  <si>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</si>
  <si>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</si>
  <si>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</si>
  <si>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</si>
  <si>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</si>
  <si>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</si>
  <si>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</si>
  <si>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</si>
  <si>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</si>
  <si>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</si>
  <si>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</si>
  <si>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</si>
  <si>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</si>
  <si>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</si>
  <si>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</si>
  <si>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</si>
  <si>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</si>
  <si>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</si>
  <si>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</si>
  <si>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</si>
  <si>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</si>
  <si>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</si>
  <si>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</si>
  <si>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</si>
  <si>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</si>
  <si>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</si>
  <si>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</si>
  <si>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</si>
  <si>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</si>
  <si>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</si>
  <si>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</si>
  <si>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</si>
  <si>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</si>
  <si>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</si>
  <si>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</si>
  <si>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</si>
  <si>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</si>
  <si>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</si>
  <si>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</si>
  <si>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</si>
  <si>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</si>
  <si>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</si>
  <si>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</si>
  <si>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</si>
  <si>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</si>
  <si>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</si>
  <si>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</si>
  <si>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</si>
  <si>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</si>
  <si>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</si>
  <si>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</si>
  <si>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</si>
  <si>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</si>
  <si>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</si>
  <si>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</si>
  <si>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</si>
  <si>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</si>
  <si>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</si>
  <si>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</si>
  <si>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</si>
  <si>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</si>
  <si>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</si>
  <si>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</si>
  <si>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</si>
  <si>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</si>
  <si>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</si>
  <si>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</si>
  <si>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</si>
  <si>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</si>
  <si>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</si>
  <si>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</si>
  <si>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</si>
  <si>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</si>
  <si>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</si>
  <si>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</si>
  <si>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</si>
  <si>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</si>
  <si>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</si>
  <si>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</si>
  <si>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</si>
  <si>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</si>
  <si>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</si>
  <si>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</si>
  <si>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</si>
  <si>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</si>
  <si>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</si>
  <si>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</si>
  <si>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</si>
  <si>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</si>
  <si>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</si>
  <si>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</si>
  <si>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</si>
  <si>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</si>
  <si>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</si>
  <si>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</si>
  <si>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</si>
  <si>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</si>
  <si>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</si>
  <si>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</si>
  <si>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</si>
  <si>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</si>
  <si>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</si>
  <si>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</si>
  <si>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</si>
  <si>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</si>
  <si>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</si>
  <si>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</si>
  <si>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</si>
  <si>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</si>
  <si>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</si>
  <si>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</si>
  <si>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</si>
  <si>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</si>
  <si>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</si>
  <si>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</si>
  <si>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</si>
  <si>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</si>
  <si>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</si>
  <si>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</si>
  <si>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</si>
  <si>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</si>
  <si>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</si>
  <si>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</si>
  <si>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</si>
  <si>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</si>
  <si>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</si>
  <si>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</si>
  <si>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</si>
  <si>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</si>
  <si>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</si>
  <si>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</si>
  <si>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</si>
  <si>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</si>
  <si>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</si>
  <si>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</si>
  <si>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</si>
  <si>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</si>
  <si>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</si>
  <si>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</si>
  <si>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</si>
  <si>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</si>
  <si>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</si>
  <si>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</si>
  <si>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</si>
  <si>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</si>
  <si>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</si>
  <si>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</si>
  <si>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</si>
  <si>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</si>
  <si>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</si>
  <si>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</si>
  <si>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</si>
  <si>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</si>
  <si>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</si>
  <si>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</si>
  <si>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</si>
  <si>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</si>
  <si>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</si>
  <si>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</si>
  <si>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</si>
  <si>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</si>
  <si>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</si>
  <si>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</si>
  <si>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</si>
  <si>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</si>
  <si>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</si>
  <si>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</si>
  <si>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</si>
  <si>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</si>
  <si>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</si>
  <si>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</si>
  <si>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</si>
  <si>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</si>
  <si>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</si>
  <si>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</si>
  <si>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</si>
  <si>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</si>
  <si>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</si>
  <si>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</si>
  <si>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</si>
  <si>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</si>
  <si>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</si>
  <si>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</si>
  <si>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</si>
  <si>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</si>
  <si>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</si>
  <si>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</si>
  <si>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</si>
  <si>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</si>
  <si>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</si>
  <si>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</si>
  <si>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</si>
  <si>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</si>
  <si>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</si>
  <si>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</si>
  <si>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</si>
  <si>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</si>
  <si>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</si>
  <si>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</si>
  <si>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</si>
  <si>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</si>
  <si>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</si>
  <si>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</si>
  <si>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</si>
  <si>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</si>
  <si>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</si>
  <si>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</si>
  <si>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</si>
  <si>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</si>
  <si>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</si>
  <si>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</si>
  <si>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</si>
  <si>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</si>
  <si>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</si>
  <si>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</si>
  <si>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</si>
  <si>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</si>
  <si>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</si>
  <si>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</si>
  <si>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</si>
  <si>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</si>
  <si>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</si>
  <si>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</si>
  <si>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</si>
  <si>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</si>
  <si>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</si>
  <si>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</si>
  <si>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</si>
  <si>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</si>
  <si>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</si>
  <si>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</si>
  <si>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</si>
  <si>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</si>
  <si>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</si>
  <si>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</si>
  <si>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</si>
  <si>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</si>
  <si>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</si>
  <si>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</si>
  <si>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</si>
  <si>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</si>
  <si>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</si>
  <si>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</si>
  <si>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</si>
  <si>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</si>
  <si>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</si>
  <si>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</si>
  <si>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</si>
  <si>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</si>
  <si>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</si>
  <si>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</si>
  <si>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</si>
  <si>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</si>
  <si>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</si>
  <si>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</si>
  <si>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</si>
  <si>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</si>
  <si>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</si>
  <si>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</si>
  <si>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</si>
  <si>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</si>
  <si>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</si>
  <si>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</si>
  <si>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</si>
  <si>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</si>
  <si>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</si>
  <si>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</si>
  <si>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</si>
  <si>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</si>
  <si>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</si>
  <si>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</si>
  <si>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</si>
  <si>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</si>
  <si>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</si>
  <si>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</si>
  <si>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</si>
  <si>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</si>
  <si>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</si>
  <si>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</si>
  <si>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</si>
  <si>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</si>
  <si>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</si>
  <si>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</si>
  <si>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</si>
  <si>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</si>
  <si>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</si>
  <si>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</si>
  <si>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</si>
  <si>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</si>
  <si>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</si>
  <si>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</si>
  <si>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</si>
  <si>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</si>
  <si>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</si>
  <si>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</si>
  <si>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</si>
  <si>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</si>
  <si>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</si>
  <si>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</si>
  <si>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</si>
  <si>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</si>
  <si>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</si>
  <si>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</si>
  <si>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</si>
  <si>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</si>
  <si>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</si>
  <si>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</si>
  <si>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</si>
  <si>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</si>
  <si>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</si>
  <si>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</si>
  <si>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</si>
  <si>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</si>
  <si>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</si>
  <si>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</si>
  <si>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</si>
  <si>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</si>
  <si>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</si>
  <si>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</si>
  <si>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</si>
  <si>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</si>
  <si>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</si>
  <si>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</si>
  <si>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</si>
  <si>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</si>
  <si>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</si>
  <si>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</si>
  <si>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</si>
  <si>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</si>
  <si>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</si>
  <si>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</si>
  <si>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</si>
  <si>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</si>
  <si>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</si>
  <si>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</si>
  <si>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</si>
  <si>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</si>
  <si>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</si>
  <si>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</si>
  <si>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</si>
  <si>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</si>
  <si>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</si>
  <si>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</si>
  <si>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</si>
  <si>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</si>
  <si>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</si>
  <si>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</si>
  <si>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</si>
  <si>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</si>
  <si>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</si>
  <si>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</si>
  <si>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</si>
  <si>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</si>
  <si>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</si>
  <si>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</si>
  <si>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</si>
  <si>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</si>
  <si>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</si>
  <si>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</si>
  <si>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</si>
  <si>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</si>
  <si>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</si>
  <si>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</si>
  <si>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</si>
  <si>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</si>
  <si>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</si>
  <si>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</si>
  <si>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</si>
  <si>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</si>
  <si>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</si>
  <si>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</si>
  <si>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</si>
  <si>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</si>
  <si>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</si>
  <si>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</si>
  <si>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</si>
  <si>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</si>
  <si>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</si>
  <si>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</si>
  <si>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</si>
  <si>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</si>
  <si>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</si>
  <si>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</si>
  <si>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</si>
  <si>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</si>
  <si>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</si>
  <si>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</si>
  <si>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</si>
  <si>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</si>
  <si>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</si>
  <si>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</si>
  <si>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</si>
  <si>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</si>
  <si>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</si>
  <si>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</si>
  <si>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</si>
  <si>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</si>
  <si>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</si>
  <si>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</si>
  <si>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</si>
  <si>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</si>
  <si>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</si>
  <si>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</si>
  <si>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</si>
  <si>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</si>
  <si>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</si>
  <si>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</si>
  <si>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</si>
  <si>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</si>
  <si>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</si>
  <si>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</si>
  <si>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</si>
  <si>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</si>
  <si>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</si>
  <si>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</si>
  <si>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</si>
  <si>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</si>
  <si>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</si>
  <si>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</si>
  <si>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</si>
  <si>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</si>
  <si>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</si>
  <si>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</si>
  <si>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</si>
  <si>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</si>
  <si>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</si>
  <si>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</si>
  <si>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</si>
  <si>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</si>
  <si>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</si>
  <si>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</si>
  <si>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</si>
  <si>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</si>
  <si>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</si>
  <si>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</si>
  <si>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</si>
  <si>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</si>
  <si>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</si>
  <si>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</si>
  <si>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</si>
  <si>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</si>
  <si>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</si>
  <si>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</si>
  <si>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</si>
  <si>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</si>
  <si>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</si>
  <si>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</si>
  <si>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</si>
  <si>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</si>
  <si>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</si>
  <si>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</si>
  <si>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</si>
  <si>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</si>
  <si>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</si>
  <si>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</si>
  <si>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</si>
  <si>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</si>
  <si>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</si>
  <si>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</si>
  <si>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</si>
  <si>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</si>
  <si>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</si>
  <si>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</si>
  <si>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</si>
  <si>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</si>
  <si>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</si>
  <si>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</si>
  <si>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</si>
  <si>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</si>
  <si>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</si>
  <si>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</si>
  <si>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</si>
  <si>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</si>
  <si>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</si>
  <si>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</si>
  <si>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</si>
  <si>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</si>
  <si>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</si>
  <si>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</si>
  <si>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</si>
  <si>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</si>
  <si>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</si>
  <si>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</si>
  <si>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</si>
  <si>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</si>
  <si>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</si>
  <si>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</si>
  <si>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</si>
  <si>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</si>
  <si>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</si>
  <si>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</si>
  <si>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</si>
  <si>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</si>
  <si>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</si>
  <si>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</si>
  <si>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</si>
  <si>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</si>
  <si>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</si>
  <si>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</si>
  <si>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</si>
  <si>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</si>
  <si>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</si>
  <si>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</si>
  <si>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</si>
  <si>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</si>
  <si>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</si>
  <si>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</si>
  <si>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</si>
  <si>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</si>
  <si>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</si>
  <si>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</si>
  <si>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</si>
  <si>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</si>
  <si>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</si>
  <si>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</si>
  <si>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</si>
  <si>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</si>
  <si>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</si>
  <si>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</si>
  <si>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</si>
  <si>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</si>
  <si>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</si>
  <si>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</si>
  <si>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</si>
  <si>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</si>
  <si>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</si>
  <si>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</si>
  <si>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</si>
  <si>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</si>
  <si>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</si>
  <si>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</si>
  <si>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</si>
  <si>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</si>
  <si>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</si>
  <si>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</si>
  <si>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</si>
  <si>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</si>
  <si>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</si>
  <si>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</si>
  <si>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</si>
  <si>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</si>
  <si>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</si>
  <si>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</si>
  <si>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</si>
  <si>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</si>
  <si>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</si>
  <si>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</si>
  <si>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</si>
  <si>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</si>
  <si>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</si>
  <si>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</si>
  <si>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</si>
  <si>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</si>
  <si>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</si>
  <si>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</si>
  <si>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</si>
  <si>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</si>
  <si>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</si>
  <si>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</si>
  <si>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</si>
  <si>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</si>
  <si>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</si>
  <si>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</si>
  <si>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</si>
  <si>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</si>
  <si>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</si>
  <si>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</si>
  <si>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</si>
  <si>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</si>
  <si>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</si>
  <si>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</si>
  <si>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</si>
  <si>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</si>
  <si>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</si>
  <si>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</si>
  <si>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</si>
  <si>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</si>
  <si>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</si>
  <si>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</si>
  <si>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</si>
  <si>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</si>
  <si>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</si>
  <si>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</si>
  <si>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</si>
  <si>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</si>
  <si>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</si>
  <si>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</si>
  <si>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</si>
  <si>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</si>
  <si>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</si>
  <si>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</si>
  <si>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</si>
  <si>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</si>
  <si>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</si>
  <si>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</si>
  <si>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</si>
  <si>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</si>
  <si>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</si>
  <si>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</si>
  <si>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</si>
  <si>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</si>
  <si>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</si>
  <si>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</si>
  <si>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</si>
  <si>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</si>
  <si>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</si>
  <si>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</si>
  <si>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</si>
  <si>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</si>
  <si>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</si>
  <si>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</si>
  <si>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</si>
  <si>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</si>
  <si>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</si>
  <si>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</si>
  <si>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</si>
  <si>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</si>
  <si>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</si>
  <si>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</si>
  <si>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</si>
  <si>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</si>
  <si>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</si>
  <si>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</si>
  <si>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</si>
  <si>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</si>
  <si>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</si>
  <si>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</si>
  <si>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</si>
  <si>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</si>
  <si>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</si>
  <si>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</si>
  <si>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</si>
  <si>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</si>
  <si>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</si>
  <si>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</si>
  <si>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</si>
  <si>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</si>
  <si>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</si>
  <si>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</si>
  <si>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</si>
  <si>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</si>
  <si>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</si>
  <si>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</si>
  <si>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</si>
  <si>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</si>
  <si>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</si>
  <si>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</si>
  <si>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</si>
  <si>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</si>
  <si>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</si>
  <si>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</si>
  <si>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</si>
  <si>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</si>
  <si>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</si>
  <si>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</si>
  <si>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</si>
  <si>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</si>
  <si>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</si>
  <si>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</si>
  <si>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</si>
  <si>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</si>
  <si>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</si>
  <si>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</si>
  <si>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</si>
  <si>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</si>
  <si>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</si>
  <si>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</si>
  <si>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</si>
  <si>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</si>
  <si>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</si>
  <si>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</si>
  <si>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</si>
  <si>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</si>
  <si>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</si>
  <si>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</si>
  <si>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</si>
  <si>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</si>
  <si>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</si>
  <si>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</si>
  <si>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</si>
  <si>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</si>
  <si>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</si>
  <si>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</si>
  <si>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</si>
  <si>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</si>
  <si>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</si>
  <si>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</si>
  <si>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</si>
  <si>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</si>
  <si>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</si>
  <si>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</si>
  <si>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</si>
  <si>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</si>
  <si>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</si>
  <si>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</si>
  <si>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</si>
  <si>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</si>
  <si>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</si>
  <si>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</si>
  <si>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</si>
  <si>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</si>
  <si>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</si>
  <si>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</si>
  <si>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</si>
  <si>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</si>
  <si>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</si>
  <si>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</si>
  <si>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</si>
  <si>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</si>
  <si>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</si>
  <si>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</si>
  <si>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</si>
  <si>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</si>
  <si>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</si>
  <si>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</si>
  <si>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</si>
  <si>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</si>
  <si>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</si>
  <si>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</si>
  <si>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</si>
  <si>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</si>
  <si>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</si>
  <si>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</si>
  <si>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</si>
  <si>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</si>
  <si>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</si>
  <si>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</si>
  <si>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</si>
  <si>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</si>
  <si>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</si>
  <si>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</si>
  <si>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</si>
  <si>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</si>
  <si>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</si>
  <si>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</si>
  <si>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</si>
  <si>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</si>
  <si>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</si>
  <si>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</si>
  <si>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</si>
  <si>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</si>
  <si>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</si>
  <si>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</si>
  <si>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</si>
  <si>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</si>
  <si>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</si>
  <si>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</si>
  <si>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</si>
  <si>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</si>
  <si>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</si>
  <si>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</si>
  <si>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</si>
  <si>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</si>
  <si>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</si>
  <si>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</si>
  <si>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</si>
  <si>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</si>
  <si>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</si>
  <si>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</si>
  <si>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</si>
  <si>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</si>
  <si>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</si>
  <si>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</si>
  <si>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</si>
  <si>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</si>
  <si>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</si>
  <si>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</si>
  <si>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</si>
  <si>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</si>
  <si>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</si>
  <si>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</si>
  <si>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</si>
  <si>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</si>
  <si>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</si>
  <si>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</si>
  <si>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</si>
  <si>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</si>
  <si>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</si>
  <si>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</si>
  <si>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</si>
  <si>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</si>
  <si>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</si>
  <si>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</si>
  <si>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</si>
  <si>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</si>
  <si>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</si>
  <si>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</si>
  <si>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</si>
  <si>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</si>
  <si>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</si>
  <si>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</si>
  <si>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</si>
  <si>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</si>
  <si>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</si>
  <si>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</si>
  <si>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</si>
  <si>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</si>
  <si>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</si>
  <si>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</si>
  <si>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</si>
  <si>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</si>
  <si>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</si>
  <si>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</si>
  <si>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</si>
  <si>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</si>
  <si>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</si>
  <si>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</si>
  <si>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</si>
  <si>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</si>
  <si>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</si>
  <si>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</si>
  <si>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</si>
  <si>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</si>
  <si>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</si>
  <si>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</si>
  <si>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</si>
  <si>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</si>
  <si>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</si>
  <si>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</si>
  <si>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</si>
  <si>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</si>
  <si>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</si>
  <si>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</si>
  <si>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</si>
  <si>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</si>
  <si>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</si>
  <si>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</si>
  <si>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</si>
  <si>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</si>
  <si>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</si>
  <si>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</si>
  <si>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</si>
  <si>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</si>
  <si>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</si>
  <si>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</si>
  <si>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</si>
  <si>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</si>
  <si>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</si>
  <si>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</si>
  <si>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</si>
  <si>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</si>
  <si>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</si>
  <si>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</si>
  <si>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</si>
  <si>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</si>
  <si>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</si>
  <si>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</si>
  <si>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</si>
  <si>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</si>
  <si>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</si>
  <si>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</si>
  <si>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</si>
  <si>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</si>
  <si>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</si>
  <si>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</si>
  <si>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</si>
  <si>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</si>
  <si>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</si>
  <si>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</si>
  <si>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</si>
  <si>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</si>
  <si>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</si>
  <si>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</si>
  <si>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</si>
  <si>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</si>
  <si>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</si>
  <si>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</si>
  <si>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</si>
  <si>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</si>
  <si>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</si>
  <si>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</si>
  <si>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</si>
  <si>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</si>
  <si>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</si>
  <si>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</si>
  <si>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</si>
  <si>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</si>
  <si>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</si>
  <si>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</si>
  <si>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</si>
  <si>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</si>
  <si>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</si>
  <si>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</si>
  <si>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</si>
  <si>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</si>
  <si>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</si>
  <si>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</si>
  <si>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</si>
  <si>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</si>
  <si>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</si>
  <si>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</si>
  <si>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</si>
  <si>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</si>
  <si>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</si>
  <si>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</si>
  <si>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</si>
  <si>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</si>
  <si>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</si>
  <si>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</si>
  <si>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</si>
  <si>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</si>
  <si>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</si>
  <si>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</si>
  <si>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</si>
  <si>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</si>
  <si>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</si>
  <si>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</si>
  <si>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</si>
  <si>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</si>
  <si>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</si>
  <si>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</si>
  <si>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</si>
  <si>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</si>
  <si>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</si>
  <si>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</si>
  <si>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</si>
  <si>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</si>
  <si>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</si>
  <si>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</si>
  <si>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</si>
  <si>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</si>
  <si>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</si>
  <si>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</si>
  <si>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</si>
  <si>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</si>
  <si>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</si>
  <si>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</si>
  <si>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</si>
  <si>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</si>
  <si>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</si>
  <si>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</si>
  <si>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</si>
  <si>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</si>
  <si>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</si>
  <si>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</si>
  <si>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</si>
  <si>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</si>
  <si>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</si>
  <si>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</si>
  <si>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</si>
  <si>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</si>
  <si>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</si>
  <si>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</si>
  <si>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</si>
  <si>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</si>
  <si>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</si>
  <si>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</si>
  <si>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</si>
  <si>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</si>
  <si>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</si>
  <si>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</si>
  <si>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</si>
  <si>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</si>
  <si>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</si>
  <si>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</si>
  <si>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</si>
  <si>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</si>
  <si>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</si>
  <si>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</si>
  <si>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</si>
  <si>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</si>
  <si>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</si>
  <si>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</si>
  <si>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</si>
  <si>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</si>
  <si>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</si>
  <si>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</si>
  <si>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</si>
  <si>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</si>
  <si>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</si>
  <si>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</si>
  <si>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</si>
  <si>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</si>
  <si>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</si>
  <si>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</si>
  <si>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</si>
  <si>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</si>
  <si>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</si>
  <si>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</si>
  <si>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</si>
  <si>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</si>
  <si>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</si>
  <si>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</si>
  <si>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</si>
  <si>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</si>
  <si>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</si>
  <si>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</si>
  <si>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</si>
  <si>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</si>
  <si>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</si>
  <si>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</si>
  <si>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</si>
  <si>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</si>
  <si>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</si>
  <si>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</si>
  <si>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</si>
  <si>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</si>
  <si>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</si>
  <si>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</si>
  <si>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</si>
  <si>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</si>
  <si>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</si>
  <si>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</si>
  <si>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</si>
  <si>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</si>
  <si>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</si>
  <si>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</si>
  <si>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</si>
  <si>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</si>
  <si>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</si>
  <si>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</si>
  <si>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</si>
  <si>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</si>
  <si>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</si>
  <si>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</si>
  <si>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</si>
  <si>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</si>
  <si>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</si>
  <si>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</si>
  <si>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</si>
  <si>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</si>
  <si>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</si>
  <si>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</si>
  <si>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</si>
  <si>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</si>
  <si>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</si>
  <si>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</si>
  <si>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</si>
  <si>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</si>
  <si>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</si>
  <si>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</si>
  <si>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</si>
  <si>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</si>
  <si>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</si>
  <si>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</si>
  <si>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</si>
  <si>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</si>
  <si>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</si>
  <si>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</si>
  <si>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</si>
  <si>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</si>
  <si>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</si>
  <si>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</si>
  <si>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</si>
  <si>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</si>
  <si>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</si>
  <si>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</si>
  <si>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</si>
  <si>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</si>
  <si>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</si>
  <si>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</si>
  <si>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</si>
  <si>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</si>
  <si>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</si>
  <si>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</si>
  <si>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</si>
  <si>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</si>
  <si>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</si>
  <si>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</si>
  <si>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</si>
  <si>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</si>
  <si>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</si>
  <si>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</si>
  <si>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</si>
  <si>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</si>
  <si>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</si>
  <si>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</si>
  <si>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</si>
  <si>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</si>
  <si>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</si>
  <si>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</si>
  <si>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</si>
  <si>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</si>
  <si>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</si>
  <si>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</si>
  <si>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</si>
  <si>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</si>
  <si>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</si>
  <si>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</si>
  <si>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</si>
  <si>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</si>
  <si>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</si>
  <si>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</si>
  <si>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</si>
  <si>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</si>
  <si>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</si>
  <si>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</si>
  <si>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</si>
  <si>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</si>
  <si>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</si>
  <si>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</si>
  <si>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</si>
  <si>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</si>
  <si>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</si>
  <si>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</si>
  <si>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</si>
  <si>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</si>
  <si>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</si>
  <si>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</si>
  <si>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</si>
  <si>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</si>
  <si>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</si>
  <si>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</si>
  <si>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</si>
  <si>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</si>
  <si>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</si>
  <si>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</si>
  <si>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</si>
  <si>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</si>
  <si>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</si>
  <si>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</si>
  <si>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</si>
  <si>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</si>
  <si>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</si>
  <si>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</si>
  <si>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</si>
  <si>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</si>
  <si>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</si>
  <si>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</si>
  <si>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</si>
  <si>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</si>
  <si>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</si>
  <si>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</si>
  <si>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</si>
  <si>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</si>
  <si>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</si>
  <si>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</si>
  <si>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</si>
  <si>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</si>
  <si>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</si>
  <si>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</si>
  <si>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</si>
  <si>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</si>
  <si>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</si>
  <si>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</si>
  <si>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</si>
  <si>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</si>
  <si>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</si>
  <si>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</si>
  <si>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</si>
  <si>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</si>
  <si>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</si>
  <si>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</si>
  <si>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</si>
  <si>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</si>
  <si>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</si>
  <si>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</si>
  <si>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</si>
  <si>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</si>
  <si>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</si>
  <si>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</si>
  <si>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</si>
  <si>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</si>
  <si>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</si>
  <si>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</si>
  <si>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</si>
  <si>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</si>
  <si>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</si>
  <si>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</si>
  <si>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</si>
  <si>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</si>
  <si>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</si>
  <si>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</si>
  <si>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</si>
  <si>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</si>
  <si>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</si>
  <si>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</si>
  <si>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</si>
  <si>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</si>
  <si>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</si>
  <si>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</si>
  <si>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</si>
  <si>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</si>
  <si>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</si>
  <si>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</si>
  <si>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</si>
  <si>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</si>
  <si>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</si>
  <si>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</si>
  <si>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</si>
  <si>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</si>
  <si>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</si>
  <si>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</si>
  <si>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</si>
  <si>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</si>
  <si>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</si>
  <si>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</si>
  <si>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</si>
  <si>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</si>
  <si>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</si>
  <si>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</si>
  <si>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</si>
  <si>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</si>
  <si>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</si>
  <si>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</si>
  <si>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</si>
  <si>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</si>
  <si>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</si>
  <si>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</si>
  <si>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</si>
  <si>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</si>
  <si>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</si>
  <si>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</si>
  <si>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</si>
  <si>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</si>
  <si>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</si>
  <si>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</si>
  <si>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</si>
  <si>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</si>
  <si>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</si>
  <si>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</si>
  <si>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</si>
  <si>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</si>
  <si>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</si>
  <si>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</si>
  <si>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</si>
  <si>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</si>
  <si>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</si>
  <si>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</si>
  <si>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</si>
  <si>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</si>
  <si>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</si>
  <si>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</si>
  <si>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</si>
  <si>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</si>
  <si>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</si>
  <si>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</si>
  <si>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</si>
  <si>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</si>
  <si>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</si>
  <si>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</si>
  <si>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</si>
  <si>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</si>
  <si>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</si>
  <si>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</si>
  <si>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</si>
  <si>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</si>
  <si>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</si>
  <si>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</si>
  <si>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</si>
  <si>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</si>
  <si>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</si>
  <si>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</si>
  <si>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</si>
  <si>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</si>
  <si>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</si>
  <si>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</si>
  <si>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</si>
  <si>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</si>
  <si>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</si>
  <si>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</si>
  <si>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</si>
  <si>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</si>
  <si>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</si>
  <si>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</si>
  <si>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</si>
  <si>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</si>
  <si>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</si>
  <si>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</si>
  <si>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</si>
  <si>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</si>
  <si>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</si>
  <si>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</si>
  <si>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</si>
  <si>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</si>
  <si>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</si>
  <si>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</si>
  <si>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</si>
  <si>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</si>
  <si>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</si>
  <si>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</si>
  <si>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</si>
  <si>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</si>
  <si>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</si>
  <si>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</si>
  <si>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</si>
  <si>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</si>
  <si>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</si>
  <si>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</si>
  <si>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</si>
  <si>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</si>
  <si>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</si>
  <si>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</si>
  <si>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</si>
  <si>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</si>
  <si>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</si>
  <si>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</si>
  <si>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</si>
  <si>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</si>
  <si>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</si>
  <si>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</si>
  <si>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</si>
  <si>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</si>
  <si>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</si>
  <si>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</si>
  <si>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</si>
  <si>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</si>
  <si>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</si>
  <si>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</si>
  <si>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</si>
  <si>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</si>
  <si>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</si>
  <si>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</si>
  <si>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</si>
  <si>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</si>
  <si>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</si>
  <si>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</si>
  <si>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</si>
  <si>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</si>
  <si>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</si>
  <si>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</si>
  <si>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</si>
  <si>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</si>
  <si>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</si>
  <si>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</si>
  <si>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</si>
  <si>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</si>
  <si>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</si>
  <si>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</si>
  <si>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</si>
  <si>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</si>
  <si>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</si>
  <si>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</si>
  <si>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</si>
  <si>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</si>
  <si>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</si>
  <si>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</si>
  <si>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</si>
  <si>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</si>
  <si>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</si>
  <si>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</si>
  <si>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</si>
  <si>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</si>
  <si>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</si>
  <si>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</si>
  <si>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</si>
  <si>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</si>
  <si>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</si>
  <si>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</si>
  <si>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</si>
  <si>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</si>
  <si>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</si>
  <si>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</si>
  <si>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</si>
  <si>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</si>
  <si>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</si>
  <si>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</si>
  <si>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</si>
  <si>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</si>
  <si>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</si>
  <si>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</si>
  <si>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</si>
  <si>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</si>
  <si>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</si>
  <si>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</si>
  <si>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</si>
  <si>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</si>
  <si>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</si>
  <si>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</si>
  <si>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</si>
  <si>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</si>
  <si>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</si>
  <si>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</si>
  <si>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</si>
  <si>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</si>
  <si>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</si>
  <si>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</si>
  <si>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</si>
  <si>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</si>
  <si>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</si>
  <si>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</si>
  <si>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</si>
  <si>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</si>
  <si>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</si>
  <si>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</si>
  <si>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</si>
  <si>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</si>
  <si>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</si>
  <si>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</si>
  <si>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</si>
  <si>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</si>
  <si>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</si>
  <si>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</si>
  <si>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</si>
  <si>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</si>
  <si>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</si>
  <si>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</si>
  <si>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</si>
  <si>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</si>
  <si>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</si>
  <si>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</si>
  <si>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</si>
  <si>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</si>
  <si>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</si>
  <si>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</si>
  <si>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</si>
  <si>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</si>
  <si>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</si>
  <si>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</si>
  <si>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</si>
  <si>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</si>
  <si>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</si>
  <si>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</si>
  <si>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</si>
  <si>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</si>
  <si>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</si>
  <si>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</si>
  <si>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</si>
  <si>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</si>
  <si>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</si>
  <si>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</si>
  <si>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</si>
  <si>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</si>
  <si>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</si>
  <si>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</si>
  <si>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</si>
  <si>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</si>
  <si>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</si>
  <si>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</si>
  <si>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</si>
  <si>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</si>
  <si>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</si>
  <si>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</si>
  <si>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</si>
  <si>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</si>
  <si>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</si>
  <si>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</si>
  <si>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</si>
  <si>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</si>
  <si>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</si>
  <si>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</si>
  <si>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</si>
  <si>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</si>
  <si>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</si>
  <si>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</si>
  <si>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</si>
  <si>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</si>
  <si>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</si>
  <si>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</si>
  <si>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</si>
  <si>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</si>
  <si>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</si>
  <si>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</si>
  <si>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</si>
  <si>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</si>
  <si>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</si>
  <si>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</si>
  <si>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</si>
  <si>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</si>
  <si>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</si>
  <si>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</si>
  <si>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</si>
  <si>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</si>
  <si>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</si>
  <si>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</si>
  <si>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</si>
  <si>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</si>
  <si>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</si>
  <si>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</si>
  <si>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</si>
  <si>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</si>
  <si>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</si>
  <si>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</si>
  <si>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</si>
  <si>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</si>
  <si>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</si>
  <si>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</si>
  <si>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</si>
  <si>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</si>
  <si>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</si>
  <si>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</si>
  <si>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</si>
  <si>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</si>
  <si>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</si>
  <si>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</si>
  <si>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</si>
  <si>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</si>
  <si>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</si>
  <si>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</si>
  <si>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</si>
  <si>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</si>
  <si>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</si>
  <si>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</si>
  <si>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</si>
  <si>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</si>
  <si>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</si>
  <si>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</si>
  <si>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</si>
  <si>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</si>
  <si>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</si>
  <si>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</si>
  <si>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</si>
  <si>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</si>
  <si>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</si>
  <si>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</si>
  <si>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</si>
  <si>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</si>
  <si>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</si>
  <si>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</si>
  <si>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</si>
  <si>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</si>
  <si>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</si>
  <si>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</si>
  <si>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</si>
  <si>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</si>
  <si>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</si>
  <si>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</si>
  <si>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</si>
  <si>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</si>
  <si>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</si>
  <si>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</si>
  <si>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</si>
  <si>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</si>
  <si>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</si>
  <si>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</si>
  <si>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</si>
  <si>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</si>
  <si>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</si>
  <si>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</si>
  <si>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</si>
  <si>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</si>
  <si>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</si>
  <si>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</si>
  <si>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</si>
  <si>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</si>
  <si>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</si>
  <si>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</si>
  <si>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</si>
  <si>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</si>
  <si>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</si>
  <si>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</si>
  <si>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</si>
  <si>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</si>
  <si>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</si>
  <si>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</si>
  <si>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</si>
  <si>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</si>
  <si>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</si>
  <si>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</si>
  <si>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</si>
  <si>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</si>
  <si>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</si>
  <si>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</si>
  <si>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</si>
  <si>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</si>
  <si>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</si>
  <si>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</si>
  <si>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</si>
  <si>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</si>
  <si>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</si>
  <si>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</si>
  <si>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</si>
  <si>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</si>
  <si>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</si>
  <si>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</si>
  <si>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</si>
  <si>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</si>
  <si>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</si>
  <si>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</si>
  <si>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</si>
  <si>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</si>
  <si>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</si>
  <si>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</si>
  <si>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</si>
  <si>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</si>
  <si>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</si>
  <si>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</si>
  <si>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</si>
  <si>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</si>
  <si>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</si>
  <si>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</si>
  <si>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</si>
  <si>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</si>
  <si>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</si>
  <si>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</si>
  <si>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</si>
  <si>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</si>
  <si>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</si>
  <si>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</si>
  <si>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</si>
  <si>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</si>
  <si>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</si>
  <si>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</si>
  <si>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</si>
  <si>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</si>
  <si>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</si>
  <si>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</si>
  <si>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</si>
  <si>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</si>
  <si>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</si>
  <si>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</si>
  <si>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</si>
  <si>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</si>
  <si>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</si>
  <si>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</si>
  <si>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</si>
  <si>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</si>
  <si>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</si>
  <si>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</si>
  <si>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</si>
  <si>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</si>
  <si>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</si>
  <si>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</si>
  <si>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</si>
  <si>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</si>
  <si>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</si>
  <si>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</si>
  <si>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</si>
  <si>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</si>
  <si>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</si>
  <si>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</si>
  <si>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</si>
  <si>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</si>
  <si>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</si>
  <si>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</si>
  <si>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</si>
  <si>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</si>
  <si>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</si>
  <si>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</si>
  <si>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</si>
  <si>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</si>
  <si>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</si>
  <si>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</si>
  <si>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</si>
  <si>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</si>
  <si>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</si>
  <si>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</si>
  <si>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</si>
  <si>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</si>
  <si>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</si>
  <si>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</si>
  <si>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</si>
  <si>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</si>
  <si>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</si>
  <si>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</si>
  <si>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</si>
  <si>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</si>
  <si>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</si>
  <si>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</si>
  <si>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</si>
  <si>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</si>
  <si>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</si>
  <si>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</si>
  <si>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</si>
  <si>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</si>
  <si>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</si>
  <si>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</si>
  <si>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</si>
  <si>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</si>
  <si>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</si>
  <si>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</si>
  <si>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</si>
  <si>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</si>
  <si>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</si>
  <si>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</si>
  <si>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</si>
  <si>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</si>
  <si>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</si>
  <si>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</si>
  <si>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</si>
  <si>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</si>
  <si>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</si>
  <si>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</si>
  <si>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</si>
  <si>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</si>
  <si>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</si>
  <si>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</si>
  <si>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</si>
  <si>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</si>
  <si>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</si>
  <si>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</si>
  <si>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</si>
  <si>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</si>
  <si>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</si>
  <si>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</si>
  <si>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</si>
  <si>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</si>
  <si>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</si>
  <si>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</si>
  <si>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</si>
  <si>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</si>
  <si>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</si>
  <si>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</si>
  <si>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</si>
  <si>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</si>
  <si>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</si>
  <si>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</si>
  <si>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</si>
  <si>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</si>
  <si>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</si>
  <si>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</si>
  <si>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</si>
  <si>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</si>
  <si>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</si>
  <si>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</si>
  <si>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</si>
  <si>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</si>
  <si>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</si>
  <si>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</si>
  <si>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</si>
  <si>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</si>
  <si>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</si>
  <si>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</si>
  <si>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</si>
  <si>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</si>
  <si>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</si>
  <si>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</si>
  <si>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</si>
  <si>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</si>
  <si>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</si>
  <si>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</si>
  <si>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</si>
  <si>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</si>
  <si>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</si>
  <si>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</si>
  <si>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</si>
  <si>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</si>
  <si>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</si>
  <si>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</si>
  <si>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</si>
  <si>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</si>
  <si>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</si>
  <si>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</si>
  <si>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</si>
  <si>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</si>
  <si>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</si>
  <si>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</si>
  <si>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</si>
  <si>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</si>
  <si>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</si>
  <si>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</si>
  <si>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</si>
  <si>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</si>
  <si>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</si>
  <si>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</si>
  <si>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</si>
  <si>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</si>
  <si>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</si>
  <si>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</si>
  <si>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</si>
  <si>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</si>
  <si>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</si>
  <si>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</si>
  <si>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</si>
  <si>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</si>
  <si>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</si>
  <si>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</si>
  <si>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</si>
  <si>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</si>
  <si>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</si>
  <si>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</si>
  <si>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</si>
  <si>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</si>
  <si>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</si>
  <si>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</si>
  <si>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</si>
  <si>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</si>
  <si>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</si>
  <si>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</si>
  <si>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</si>
  <si>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</si>
  <si>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</si>
  <si>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</si>
  <si>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</si>
  <si>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</si>
  <si>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</si>
  <si>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</si>
  <si>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</si>
  <si>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</si>
  <si>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</si>
  <si>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</si>
  <si>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</si>
  <si>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</si>
  <si>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</si>
  <si>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</si>
  <si>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</si>
  <si>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</si>
  <si>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</si>
  <si>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</si>
  <si>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</si>
  <si>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</si>
  <si>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</si>
  <si>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</si>
  <si>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</si>
  <si>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</si>
  <si>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</si>
  <si>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</si>
  <si>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</si>
  <si>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</si>
  <si>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</si>
  <si>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</si>
  <si>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</si>
  <si>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</si>
  <si>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</si>
  <si>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</si>
  <si>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</si>
  <si>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</si>
  <si>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</si>
  <si>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</si>
  <si>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</si>
  <si>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</si>
  <si>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</si>
  <si>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</si>
  <si>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</si>
  <si>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</si>
  <si>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</si>
  <si>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</si>
  <si>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</si>
  <si>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</si>
  <si>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</si>
  <si>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</si>
  <si>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</si>
  <si>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</si>
  <si>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</si>
  <si>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</si>
  <si>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</si>
  <si>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</si>
  <si>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</si>
  <si>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</si>
  <si>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</si>
  <si>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</si>
  <si>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</si>
  <si>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</si>
  <si>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</si>
  <si>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</si>
  <si>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</si>
  <si>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</si>
  <si>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</si>
  <si>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</si>
  <si>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</si>
  <si>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</si>
  <si>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</si>
  <si>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</si>
  <si>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</si>
  <si>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</si>
  <si>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</si>
  <si>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</si>
  <si>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</si>
  <si>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</si>
  <si>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</si>
  <si>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</si>
  <si>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</si>
  <si>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</si>
  <si>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</si>
  <si>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</si>
  <si>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</si>
  <si>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</si>
  <si>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</si>
  <si>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</si>
  <si>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</si>
  <si>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</si>
  <si>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</si>
  <si>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</si>
  <si>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</si>
  <si>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</si>
  <si>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</si>
  <si>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</si>
  <si>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</si>
  <si>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</si>
  <si>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</si>
  <si>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</si>
  <si>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</si>
  <si>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</si>
  <si>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</si>
  <si>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</si>
  <si>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</si>
  <si>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</si>
  <si>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</si>
  <si>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</si>
  <si>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</si>
  <si>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</si>
  <si>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</si>
  <si>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</si>
  <si>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</si>
  <si>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</si>
  <si>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</si>
  <si>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</si>
  <si>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</si>
  <si>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</si>
  <si>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</si>
  <si>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</si>
  <si>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</si>
  <si>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</si>
  <si>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</si>
  <si>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</si>
  <si>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</si>
  <si>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</si>
  <si>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</si>
  <si>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</si>
  <si>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</si>
  <si>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</si>
  <si>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</si>
  <si>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</si>
  <si>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</si>
  <si>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</si>
  <si>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</si>
  <si>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</si>
  <si>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</si>
  <si>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</si>
  <si>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</si>
  <si>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</si>
  <si>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</si>
  <si>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</si>
  <si>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</si>
  <si>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</si>
  <si>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</si>
  <si>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</si>
  <si>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</si>
  <si>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</si>
  <si>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</si>
  <si>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</si>
  <si>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</si>
  <si>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</si>
  <si>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</si>
  <si>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</si>
  <si>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</si>
  <si>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</si>
  <si>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</si>
  <si>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</si>
  <si>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</si>
  <si>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</si>
  <si>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</si>
  <si>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</si>
  <si>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</si>
  <si>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</si>
  <si>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</si>
  <si>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</si>
  <si>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</si>
  <si>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</si>
  <si>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</si>
  <si>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</si>
  <si>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</si>
  <si>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</si>
  <si>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</si>
  <si>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</si>
  <si>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</si>
  <si>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</si>
  <si>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</si>
  <si>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</si>
  <si>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</si>
  <si>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</si>
  <si>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</si>
  <si>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</si>
  <si>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</si>
  <si>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</si>
  <si>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</si>
  <si>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</si>
  <si>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</si>
  <si>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</si>
  <si>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</si>
  <si>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</si>
  <si>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</si>
  <si>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</si>
  <si>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</si>
  <si>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</si>
  <si>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</si>
  <si>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</si>
  <si>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</si>
  <si>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</si>
  <si>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</si>
  <si>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</si>
  <si>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</si>
  <si>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</si>
  <si>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</si>
  <si>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</si>
  <si>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</si>
  <si>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</si>
  <si>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</si>
  <si>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</si>
  <si>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</si>
  <si>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</si>
  <si>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</si>
  <si>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</si>
  <si>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</si>
  <si>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</si>
  <si>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</si>
  <si>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</si>
  <si>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</si>
  <si>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</si>
  <si>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</si>
  <si>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</si>
  <si>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</si>
  <si>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</si>
  <si>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</si>
  <si>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</si>
  <si>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</si>
  <si>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</si>
  <si>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</si>
  <si>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</si>
  <si>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</si>
  <si>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</si>
  <si>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</si>
  <si>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</si>
  <si>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</si>
  <si>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</si>
  <si>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</si>
  <si>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</si>
  <si>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</si>
  <si>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</si>
  <si>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</si>
  <si>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</si>
  <si>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</si>
  <si>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</si>
  <si>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</si>
  <si>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</si>
  <si>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</si>
  <si>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</si>
  <si>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</si>
  <si>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</si>
  <si>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</si>
  <si>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</si>
  <si>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</si>
  <si>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</si>
  <si>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</si>
  <si>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</si>
  <si>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</si>
  <si>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</si>
  <si>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</si>
  <si>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</si>
  <si>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</si>
  <si>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</si>
  <si>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</si>
  <si>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</si>
  <si>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</si>
  <si>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</si>
  <si>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</si>
  <si>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</si>
  <si>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</si>
  <si>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</si>
  <si>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</si>
  <si>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</si>
  <si>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</si>
  <si>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</si>
  <si>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</si>
  <si>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</si>
  <si>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</si>
  <si>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</si>
  <si>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</si>
  <si>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</si>
  <si>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</si>
  <si>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</si>
  <si>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</si>
  <si>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</si>
  <si>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</si>
  <si>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</si>
  <si>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</si>
  <si>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</si>
  <si>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</si>
  <si>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</si>
  <si>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</si>
  <si>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</si>
  <si>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</si>
  <si>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</si>
  <si>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</si>
  <si>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</si>
  <si>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</si>
  <si>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</si>
  <si>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</si>
  <si>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</si>
  <si>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</si>
  <si>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</si>
  <si>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</si>
  <si>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</si>
  <si>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</si>
  <si>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</si>
  <si>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</si>
  <si>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</si>
  <si>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</si>
  <si>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</si>
  <si>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</si>
  <si>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</si>
  <si>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</si>
  <si>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</si>
  <si>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</si>
  <si>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</si>
  <si>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</si>
  <si>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</si>
  <si>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</si>
  <si>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</si>
  <si>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</si>
  <si>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</si>
  <si>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</si>
  <si>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</si>
  <si>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</si>
  <si>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</si>
  <si>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</si>
  <si>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</si>
  <si>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</si>
  <si>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</si>
  <si>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</si>
  <si>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</si>
  <si>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</si>
  <si>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</si>
  <si>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</si>
  <si>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</si>
  <si>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</si>
  <si>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</si>
  <si>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</si>
  <si>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</si>
  <si>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</si>
  <si>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</si>
  <si>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</si>
  <si>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</si>
  <si>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</si>
  <si>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</si>
  <si>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</si>
  <si>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</si>
  <si>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</si>
  <si>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</si>
  <si>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</si>
  <si>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</si>
  <si>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</si>
  <si>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</si>
  <si>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</si>
  <si>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</si>
  <si>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</si>
  <si>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</si>
  <si>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</si>
  <si>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</si>
  <si>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</si>
  <si>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</si>
  <si>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</si>
  <si>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</si>
  <si>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</si>
  <si>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</si>
  <si>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</si>
  <si>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</si>
  <si>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</si>
  <si>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</si>
  <si>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</si>
  <si>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</si>
  <si>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</si>
  <si>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</si>
  <si>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</si>
  <si>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</si>
  <si>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</si>
  <si>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</si>
  <si>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</si>
  <si>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</si>
  <si>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</si>
  <si>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</si>
  <si>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</si>
  <si>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</si>
  <si>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</si>
  <si>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</si>
  <si>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</si>
  <si>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</si>
  <si>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</si>
  <si>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</si>
  <si>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</si>
  <si>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</si>
  <si>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</si>
  <si>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</si>
  <si>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</si>
  <si>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</si>
  <si>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</si>
  <si>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</si>
  <si>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</si>
  <si>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</si>
  <si>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</si>
  <si>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</si>
  <si>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</si>
  <si>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</si>
  <si>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</si>
  <si>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</si>
  <si>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</si>
  <si>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</si>
  <si>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</si>
  <si>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</si>
  <si>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</si>
  <si>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</si>
  <si>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</si>
  <si>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</si>
  <si>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</si>
  <si>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</si>
  <si>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</si>
  <si>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</si>
  <si>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</si>
  <si>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</si>
  <si>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</si>
  <si>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</si>
  <si>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</si>
  <si>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</si>
  <si>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</si>
  <si>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</si>
  <si>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</si>
  <si>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</si>
  <si>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</si>
  <si>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</si>
  <si>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</si>
  <si>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</si>
  <si>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</si>
  <si>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</si>
  <si>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</si>
  <si>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</si>
  <si>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</si>
  <si>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</si>
  <si>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</si>
  <si>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</si>
  <si>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</si>
  <si>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</si>
  <si>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</si>
  <si>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</si>
  <si>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</si>
  <si>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</si>
  <si>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</si>
  <si>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</si>
  <si>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</si>
  <si>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</si>
  <si>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</si>
  <si>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</si>
  <si>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</si>
  <si>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</si>
  <si>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</si>
  <si>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</si>
  <si>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</si>
  <si>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</si>
  <si>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</si>
  <si>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</si>
  <si>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</si>
  <si>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</si>
  <si>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</si>
  <si>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</si>
  <si>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</si>
  <si>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</si>
  <si>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</si>
  <si>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</si>
  <si>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</si>
  <si>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</si>
  <si>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</si>
  <si>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</si>
  <si>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</si>
  <si>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</si>
  <si>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</si>
  <si>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</si>
  <si>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</si>
  <si>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</si>
  <si>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</si>
  <si>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</si>
  <si>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</si>
  <si>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</si>
  <si>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</si>
  <si>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</si>
  <si>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</si>
  <si>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</si>
  <si>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</si>
  <si>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</si>
  <si>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</si>
  <si>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</si>
  <si>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</si>
  <si>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</si>
  <si>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</si>
  <si>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</si>
  <si>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</si>
  <si>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</si>
  <si>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</si>
  <si>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</si>
  <si>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</si>
  <si>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</si>
  <si>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</si>
  <si>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</si>
  <si>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</si>
  <si>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</si>
  <si>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</si>
  <si>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</si>
  <si>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</si>
  <si>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</si>
  <si>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</si>
  <si>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</si>
  <si>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</si>
  <si>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</si>
  <si>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</si>
  <si>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</si>
  <si>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</si>
  <si>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</si>
  <si>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</si>
  <si>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</si>
  <si>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</si>
  <si>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</si>
  <si>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</si>
  <si>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</si>
  <si>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</si>
  <si>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</si>
  <si>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</si>
  <si>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</si>
  <si>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</si>
  <si>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</si>
  <si>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</si>
  <si>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</si>
  <si>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</si>
  <si>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</si>
  <si>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</si>
  <si>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</si>
  <si>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</si>
  <si>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</si>
  <si>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</si>
  <si>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</si>
  <si>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</si>
  <si>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</si>
  <si>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</si>
  <si>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</si>
  <si>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</si>
  <si>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</si>
  <si>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</si>
  <si>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</si>
  <si>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</si>
  <si>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</si>
  <si>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</si>
  <si>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</si>
  <si>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</si>
  <si>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</si>
  <si>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</si>
  <si>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</si>
  <si>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</si>
  <si>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</si>
  <si>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</si>
  <si>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</si>
  <si>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</si>
  <si>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</si>
  <si>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</si>
  <si>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</si>
  <si>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</si>
  <si>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</si>
  <si>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</si>
  <si>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</si>
  <si>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</si>
  <si>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</si>
  <si>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</si>
  <si>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</si>
  <si>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</si>
  <si>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</si>
  <si>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</si>
  <si>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</si>
  <si>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</si>
  <si>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</si>
  <si>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</si>
  <si>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</si>
  <si>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</si>
  <si>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</si>
  <si>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</si>
  <si>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</si>
  <si>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</si>
  <si>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</si>
  <si>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</si>
  <si>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</si>
  <si>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</si>
  <si>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</si>
  <si>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</si>
  <si>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</si>
  <si>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</si>
  <si>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</si>
  <si>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</si>
  <si>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</si>
  <si>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</si>
  <si>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</si>
  <si>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</si>
  <si>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</si>
  <si>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</si>
  <si>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</si>
  <si>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</si>
  <si>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</si>
  <si>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</si>
  <si>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</si>
  <si>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</si>
  <si>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</si>
  <si>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</si>
  <si>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</si>
  <si>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</si>
  <si>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</si>
  <si>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</si>
  <si>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</si>
  <si>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</si>
  <si>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</si>
  <si>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</si>
  <si>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</si>
  <si>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</si>
  <si>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</si>
  <si>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</si>
  <si>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</si>
  <si>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</si>
  <si>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</si>
  <si>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</si>
  <si>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</si>
  <si>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</si>
  <si>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</si>
  <si>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</si>
  <si>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</si>
  <si>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</si>
  <si>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</si>
  <si>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</si>
  <si>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</si>
  <si>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</si>
  <si>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</si>
  <si>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</si>
  <si>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</si>
  <si>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</si>
  <si>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</si>
  <si>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</si>
  <si>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</si>
  <si>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</si>
  <si>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</si>
  <si>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</si>
  <si>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</si>
  <si>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</si>
  <si>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</si>
  <si>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</si>
  <si>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</si>
  <si>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</si>
  <si>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</si>
  <si>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</si>
  <si>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</si>
  <si>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</si>
  <si>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</si>
  <si>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</si>
  <si>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</si>
  <si>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</si>
  <si>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</si>
  <si>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</si>
  <si>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</si>
  <si>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</si>
  <si>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</si>
  <si>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</si>
  <si>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</si>
  <si>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</si>
  <si>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</si>
  <si>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</si>
  <si>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</si>
  <si>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</si>
  <si>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</si>
  <si>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</si>
  <si>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</si>
  <si>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</si>
  <si>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</si>
  <si>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</si>
  <si>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</si>
  <si>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</si>
  <si>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</si>
  <si>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</si>
  <si>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</si>
  <si>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</si>
  <si>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</si>
  <si>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</si>
  <si>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</si>
  <si>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</si>
  <si>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</si>
  <si>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</si>
  <si>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</si>
  <si>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</si>
  <si>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</si>
  <si>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</si>
  <si>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</si>
  <si>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</si>
  <si>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</si>
  <si>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</si>
  <si>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</si>
  <si>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</si>
  <si>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</si>
  <si>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</si>
  <si>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</si>
  <si>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</si>
  <si>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</si>
  <si>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</si>
  <si>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</si>
  <si>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</si>
  <si>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</si>
  <si>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</si>
  <si>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</si>
  <si>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</si>
  <si>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</si>
  <si>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</si>
  <si>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</si>
  <si>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</si>
  <si>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</si>
  <si>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</si>
  <si>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</si>
  <si>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</si>
  <si>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</si>
  <si>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</si>
  <si>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</si>
  <si>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</si>
  <si>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</si>
  <si>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</si>
  <si>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</si>
  <si>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</si>
  <si>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</si>
  <si>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</si>
  <si>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</si>
  <si>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</si>
  <si>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</si>
  <si>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</si>
  <si>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</si>
  <si>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</si>
  <si>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</si>
  <si>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</si>
  <si>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</si>
  <si>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</si>
  <si>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</si>
  <si>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</si>
  <si>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</si>
  <si>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</si>
  <si>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</si>
  <si>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</si>
  <si>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</si>
  <si>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</si>
  <si>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</si>
  <si>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</si>
  <si>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</si>
  <si>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</si>
  <si>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</si>
  <si>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</si>
  <si>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</si>
  <si>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</si>
  <si>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</si>
  <si>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</si>
  <si>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</si>
  <si>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</si>
  <si>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</si>
  <si>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</si>
  <si>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</si>
  <si>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</si>
  <si>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</si>
  <si>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</si>
  <si>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</si>
  <si>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</si>
  <si>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</si>
  <si>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</si>
  <si>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</si>
  <si>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</si>
  <si>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</si>
  <si>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</si>
  <si>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</si>
  <si>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</si>
  <si>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</si>
  <si>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</si>
  <si>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</si>
  <si>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</si>
  <si>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</si>
  <si>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</si>
  <si>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</si>
  <si>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</si>
  <si>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</si>
  <si>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</si>
  <si>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</si>
  <si>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</si>
  <si>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</si>
  <si>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</si>
  <si>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</si>
  <si>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</si>
  <si>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</si>
  <si>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</si>
  <si>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</si>
  <si>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</si>
  <si>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</si>
  <si>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</si>
  <si>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</si>
  <si>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</si>
  <si>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</si>
  <si>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</si>
  <si>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</si>
  <si>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</si>
  <si>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</si>
  <si>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</si>
  <si>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</si>
  <si>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</si>
  <si>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</si>
  <si>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</si>
  <si>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</si>
  <si>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</si>
  <si>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</si>
  <si>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</si>
  <si>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</si>
  <si>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</si>
  <si>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</si>
  <si>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</si>
  <si>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</si>
  <si>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</si>
  <si>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</si>
  <si>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</si>
  <si>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</si>
  <si>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</si>
  <si>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</si>
  <si>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</si>
  <si>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</si>
  <si>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</si>
  <si>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</si>
  <si>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</si>
  <si>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</si>
  <si>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</si>
  <si>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</si>
  <si>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</si>
  <si>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</si>
  <si>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</si>
  <si>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</si>
  <si>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</si>
  <si>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</si>
  <si>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</si>
  <si>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</si>
  <si>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</si>
  <si>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</si>
  <si>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</si>
  <si>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</si>
  <si>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</si>
  <si>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</si>
  <si>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</si>
  <si>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</si>
  <si>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</si>
  <si>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</si>
  <si>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</si>
  <si>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</si>
  <si>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</si>
  <si>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</si>
  <si>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</si>
  <si>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</si>
  <si>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</si>
  <si>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</si>
  <si>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</si>
  <si>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</si>
  <si>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</si>
  <si>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</si>
  <si>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</si>
  <si>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</si>
  <si>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</si>
  <si>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</si>
  <si>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</si>
  <si>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</si>
  <si>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</si>
  <si>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</si>
  <si>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</si>
  <si>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</si>
  <si>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</si>
  <si>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</si>
  <si>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</si>
  <si>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</si>
  <si>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</si>
  <si>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</si>
  <si>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</si>
  <si>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</si>
  <si>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</si>
  <si>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</si>
  <si>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</si>
  <si>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</si>
  <si>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</si>
  <si>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</si>
  <si>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</si>
  <si>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</si>
  <si>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</si>
  <si>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</si>
  <si>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</si>
  <si>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</si>
  <si>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</si>
  <si>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</si>
  <si>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</si>
  <si>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</si>
  <si>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</si>
  <si>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</si>
  <si>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</si>
  <si>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</si>
  <si>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</si>
  <si>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</si>
  <si>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</si>
  <si>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</si>
  <si>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</si>
  <si>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</si>
  <si>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</si>
  <si>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</si>
  <si>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</si>
  <si>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</si>
  <si>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</si>
  <si>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</si>
  <si>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</si>
  <si>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</si>
  <si>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</si>
  <si>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</si>
  <si>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</si>
  <si>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</si>
  <si>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</si>
  <si>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</si>
  <si>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</si>
  <si>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</si>
  <si>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</si>
  <si>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</si>
  <si>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</si>
  <si>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</si>
  <si>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</si>
  <si>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</si>
  <si>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</si>
  <si>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</si>
  <si>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</si>
  <si>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</si>
  <si>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</si>
  <si>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</si>
  <si>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</si>
  <si>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</si>
  <si>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</si>
  <si>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</si>
  <si>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</si>
  <si>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</si>
  <si>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</si>
  <si>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</si>
  <si>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</si>
  <si>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</si>
  <si>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</si>
  <si>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</si>
  <si>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</si>
  <si>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</si>
  <si>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</si>
  <si>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</si>
  <si>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</si>
  <si>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</si>
  <si>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</si>
  <si>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</si>
  <si>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</si>
  <si>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</si>
  <si>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</si>
  <si>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</si>
  <si>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</si>
  <si>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</si>
  <si>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</si>
  <si>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</si>
  <si>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</si>
  <si>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</si>
  <si>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</si>
  <si>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</si>
  <si>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</si>
  <si>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</si>
  <si>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</si>
  <si>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</si>
  <si>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</si>
  <si>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</si>
  <si>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</si>
  <si>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</si>
  <si>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</si>
  <si>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</si>
  <si>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</si>
  <si>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</si>
  <si>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</si>
  <si>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</si>
  <si>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</si>
  <si>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</si>
  <si>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</si>
  <si>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</si>
  <si>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</si>
  <si>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</si>
  <si>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</si>
  <si>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</si>
  <si>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</si>
  <si>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</si>
  <si>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</si>
  <si>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</si>
  <si>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</si>
  <si>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</si>
  <si>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</si>
  <si>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</si>
  <si>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</si>
  <si>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</si>
  <si>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</si>
  <si>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</si>
  <si>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</si>
  <si>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</si>
  <si>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</si>
  <si>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</si>
  <si>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</si>
  <si>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</si>
  <si>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</si>
  <si>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</si>
  <si>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</si>
  <si>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</si>
  <si>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</si>
  <si>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</si>
  <si>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</si>
  <si>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</si>
  <si>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</si>
  <si>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</si>
  <si>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</si>
  <si>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</si>
  <si>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</si>
  <si>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</si>
  <si>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</si>
  <si>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</si>
  <si>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</si>
  <si>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</si>
  <si>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</si>
  <si>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</si>
  <si>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</si>
  <si>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</si>
  <si>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</si>
  <si>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</si>
  <si>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</si>
  <si>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</si>
  <si>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</si>
  <si>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</si>
  <si>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</si>
  <si>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</si>
  <si>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</si>
  <si>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</si>
  <si>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</si>
  <si>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</si>
  <si>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</si>
  <si>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</si>
  <si>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</si>
  <si>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</si>
  <si>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</si>
  <si>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</si>
  <si>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</si>
  <si>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</si>
  <si>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</si>
  <si>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</si>
  <si>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</si>
  <si>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</si>
  <si>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</si>
  <si>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</si>
  <si>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</si>
  <si>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</si>
  <si>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</si>
  <si>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</si>
  <si>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</si>
  <si>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</si>
  <si>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</si>
  <si>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</si>
  <si>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</si>
  <si>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</si>
  <si>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</si>
  <si>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</si>
  <si>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</si>
  <si>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</si>
  <si>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</si>
  <si>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</si>
  <si>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</si>
  <si>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</si>
  <si>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</si>
  <si>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</si>
  <si>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</si>
  <si>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</si>
  <si>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</si>
  <si>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</si>
  <si>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</si>
  <si>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</si>
  <si>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</si>
  <si>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</si>
  <si>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</si>
  <si>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</si>
  <si>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</si>
  <si>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</si>
  <si>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</si>
  <si>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</si>
  <si>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</si>
  <si>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</si>
  <si>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</si>
  <si>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</si>
  <si>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</si>
  <si>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</si>
  <si>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</si>
  <si>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</si>
  <si>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</si>
  <si>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</si>
  <si>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</si>
  <si>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</si>
  <si>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</si>
  <si>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</si>
  <si>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</si>
  <si>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</si>
  <si>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</si>
  <si>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</si>
  <si>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</si>
  <si>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</si>
  <si>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</si>
  <si>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</si>
  <si>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</si>
  <si>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</si>
  <si>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</si>
  <si>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</si>
  <si>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</si>
  <si>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</si>
  <si>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</si>
  <si>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</si>
  <si>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</si>
  <si>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</si>
  <si>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</si>
  <si>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</si>
  <si>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</si>
  <si>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</si>
  <si>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</si>
  <si>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</si>
  <si>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</si>
  <si>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</si>
  <si>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</si>
  <si>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</si>
  <si>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</si>
  <si>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</si>
  <si>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</si>
  <si>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</si>
  <si>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</si>
  <si>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</si>
  <si>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</si>
  <si>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</si>
  <si>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</si>
  <si>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</si>
  <si>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</si>
  <si>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</si>
  <si>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</si>
  <si>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</si>
  <si>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</si>
  <si>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</si>
  <si>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</si>
  <si>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</si>
  <si>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</si>
  <si>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</si>
  <si>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</si>
  <si>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</si>
  <si>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</si>
  <si>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</si>
  <si>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</si>
  <si>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</si>
  <si>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</si>
  <si>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</si>
  <si>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</si>
  <si>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</si>
  <si>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</si>
  <si>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</si>
  <si>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</si>
  <si>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</si>
  <si>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</si>
  <si>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</si>
  <si>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</si>
  <si>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</si>
  <si>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</si>
  <si>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</si>
  <si>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</si>
  <si>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</si>
  <si>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</si>
  <si>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</si>
  <si>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</si>
  <si>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</si>
  <si>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</si>
  <si>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</si>
  <si>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</si>
  <si>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</si>
  <si>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</si>
  <si>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</si>
  <si>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</si>
  <si>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</si>
  <si>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</si>
  <si>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</si>
  <si>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</si>
  <si>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</si>
  <si>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</si>
  <si>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</si>
  <si>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</si>
  <si>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</si>
  <si>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</si>
  <si>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</si>
  <si>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</si>
  <si>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</si>
  <si>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</si>
  <si>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</si>
  <si>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</si>
  <si>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</si>
  <si>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</si>
  <si>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</si>
  <si>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</si>
  <si>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</si>
  <si>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</si>
  <si>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</si>
  <si>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</si>
  <si>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</si>
  <si>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</si>
  <si>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</si>
  <si>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</si>
  <si>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</si>
  <si>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</si>
  <si>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</si>
  <si>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</si>
  <si>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</si>
  <si>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</si>
  <si>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</si>
  <si>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</si>
  <si>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</si>
  <si>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</si>
  <si>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</si>
  <si>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</si>
  <si>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</si>
  <si>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</si>
  <si>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</si>
  <si>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</si>
  <si>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</si>
  <si>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</si>
  <si>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</si>
  <si>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</si>
  <si>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</si>
  <si>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</si>
  <si>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</si>
  <si>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</si>
  <si>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</si>
  <si>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</si>
  <si>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</si>
  <si>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</si>
  <si>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</si>
  <si>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</si>
  <si>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</si>
  <si>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</si>
  <si>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</si>
  <si>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</si>
  <si>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</si>
  <si>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</si>
  <si>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</si>
  <si>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</si>
  <si>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</si>
  <si>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</si>
  <si>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</si>
  <si>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</si>
  <si>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</si>
  <si>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</si>
  <si>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</si>
  <si>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</si>
  <si>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</si>
  <si>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</si>
  <si>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</si>
  <si>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</si>
  <si>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</si>
  <si>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</si>
  <si>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</si>
  <si>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</si>
  <si>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</si>
  <si>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</si>
  <si>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</si>
  <si>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</si>
  <si>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</si>
  <si>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</si>
  <si>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</si>
  <si>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</si>
  <si>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</si>
  <si>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</si>
  <si>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</si>
  <si>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</si>
  <si>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</si>
  <si>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</si>
  <si>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</si>
  <si>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</si>
  <si>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</si>
  <si>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</si>
  <si>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</si>
  <si>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</si>
  <si>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</si>
  <si>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</si>
  <si>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</si>
  <si>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</si>
  <si>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</si>
  <si>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</si>
  <si>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</si>
  <si>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</si>
  <si>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</si>
  <si>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</si>
  <si>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</si>
  <si>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</si>
  <si>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</si>
  <si>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</si>
  <si>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</si>
  <si>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</si>
  <si>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</si>
  <si>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</si>
  <si>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</si>
  <si>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</si>
  <si>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</si>
  <si>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</si>
  <si>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</si>
  <si>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</si>
  <si>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</si>
  <si>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</si>
  <si>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</si>
  <si>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</si>
  <si>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</si>
  <si>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</si>
  <si>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</si>
  <si>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</si>
  <si>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</si>
  <si>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</si>
  <si>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</si>
  <si>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</si>
  <si>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</si>
  <si>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</si>
  <si>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</si>
  <si>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</si>
  <si>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</si>
  <si>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</si>
  <si>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</si>
  <si>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</si>
  <si>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</si>
  <si>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</si>
  <si>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</si>
  <si>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</si>
  <si>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</si>
  <si>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</si>
  <si>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</si>
  <si>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</si>
  <si>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</si>
  <si>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</si>
  <si>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</si>
  <si>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</si>
  <si>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</si>
  <si>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</si>
  <si>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</si>
  <si>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</si>
  <si>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</si>
  <si>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</si>
  <si>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</si>
  <si>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</si>
  <si>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</si>
  <si>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</si>
  <si>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</si>
  <si>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</si>
  <si>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</si>
  <si>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</si>
  <si>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</si>
  <si>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</si>
  <si>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</si>
  <si>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</si>
  <si>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</si>
  <si>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</si>
  <si>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</si>
  <si>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</si>
  <si>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</si>
  <si>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</si>
  <si>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</si>
  <si>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</si>
  <si>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</si>
  <si>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</si>
  <si>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</si>
  <si>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</si>
  <si>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</si>
  <si>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</si>
  <si>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</si>
  <si>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</si>
  <si>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</si>
  <si>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</si>
  <si>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</si>
  <si>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</si>
  <si>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</si>
  <si>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</si>
  <si>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</si>
  <si>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</si>
  <si>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</si>
  <si>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</si>
  <si>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</si>
  <si>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</si>
  <si>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</si>
  <si>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</si>
  <si>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</si>
  <si>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</si>
  <si>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</si>
  <si>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</si>
  <si>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</si>
  <si>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</si>
  <si>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</si>
  <si>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</si>
  <si>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</si>
  <si>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</si>
  <si>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</si>
  <si>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</si>
  <si>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</si>
  <si>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</si>
  <si>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</si>
  <si>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</si>
  <si>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</si>
  <si>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</si>
  <si>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</si>
  <si>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</si>
  <si>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</si>
  <si>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</si>
  <si>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</si>
  <si>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</si>
  <si>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</si>
  <si>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</si>
  <si>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</si>
  <si>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</si>
  <si>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</si>
  <si>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</si>
  <si>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</si>
  <si>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</si>
  <si>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</si>
  <si>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</si>
  <si>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</si>
  <si>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</si>
  <si>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</si>
  <si>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</si>
  <si>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</si>
  <si>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</si>
  <si>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</si>
  <si>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</si>
  <si>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</si>
  <si>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</si>
  <si>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</si>
  <si>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</si>
  <si>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</si>
  <si>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</si>
  <si>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</si>
  <si>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</si>
  <si>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</si>
  <si>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</si>
  <si>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</si>
  <si>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</si>
  <si>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</si>
  <si>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</si>
  <si>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</si>
  <si>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</si>
  <si>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</si>
  <si>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</si>
  <si>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</si>
  <si>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</si>
  <si>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</si>
  <si>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</si>
  <si>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</si>
  <si>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</si>
  <si>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</si>
  <si>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</si>
  <si>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</si>
  <si>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</si>
  <si>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</si>
  <si>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</si>
  <si>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</si>
  <si>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</si>
  <si>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</si>
  <si>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</si>
  <si>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</si>
  <si>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</si>
  <si>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</si>
  <si>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</si>
  <si>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</si>
  <si>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</si>
  <si>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</si>
  <si>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</si>
  <si>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</si>
  <si>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</si>
  <si>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</si>
  <si>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</si>
  <si>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</si>
  <si>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</si>
  <si>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</si>
  <si>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</si>
  <si>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</si>
  <si>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</si>
  <si>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</si>
  <si>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</si>
  <si>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</si>
  <si>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</si>
  <si>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</si>
  <si>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</si>
  <si>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</si>
  <si>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</si>
  <si>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</si>
  <si>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</si>
  <si>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</si>
  <si>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</si>
  <si>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</si>
  <si>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</si>
  <si>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</si>
  <si>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</si>
  <si>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</si>
  <si>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</si>
  <si>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</si>
  <si>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</si>
  <si>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</si>
  <si>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</si>
  <si>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</si>
  <si>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</si>
  <si>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</si>
  <si>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</si>
  <si>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</si>
  <si>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</si>
  <si>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</si>
  <si>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</si>
  <si>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</si>
  <si>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</si>
  <si>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</si>
  <si>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</si>
  <si>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</si>
  <si>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</si>
  <si>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</si>
  <si>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</si>
  <si>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</si>
  <si>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</si>
  <si>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</si>
  <si>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</si>
  <si>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</si>
  <si>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</si>
  <si>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</si>
  <si>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</si>
  <si>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</si>
  <si>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</si>
  <si>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</si>
  <si>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</si>
  <si>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</si>
  <si>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</si>
  <si>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</si>
  <si>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</si>
  <si>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</si>
  <si>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</si>
  <si>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</si>
  <si>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</si>
  <si>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</si>
  <si>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</si>
  <si>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</si>
  <si>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</si>
  <si>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</si>
  <si>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</si>
  <si>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</si>
  <si>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</si>
  <si>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</si>
  <si>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</si>
  <si>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</si>
  <si>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</si>
  <si>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</si>
  <si>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</si>
  <si>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</si>
  <si>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</si>
  <si>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</si>
  <si>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</si>
  <si>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</si>
  <si>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</si>
  <si>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</si>
  <si>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</si>
  <si>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</si>
  <si>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</si>
  <si>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</si>
  <si>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</si>
  <si>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</si>
  <si>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</si>
  <si>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</si>
  <si>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</si>
  <si>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</si>
  <si>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</si>
  <si>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</si>
  <si>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</si>
  <si>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</si>
  <si>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</si>
  <si>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</si>
  <si>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</si>
  <si>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</si>
  <si>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</si>
  <si>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</si>
  <si>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</si>
  <si>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</si>
  <si>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</si>
  <si>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</si>
  <si>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</si>
  <si>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</si>
  <si>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</si>
  <si>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</si>
  <si>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</si>
  <si>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</si>
  <si>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</si>
  <si>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</si>
  <si>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</si>
  <si>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</si>
  <si>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</si>
  <si>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</si>
  <si>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</si>
  <si>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</si>
  <si>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</si>
  <si>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</si>
  <si>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</si>
  <si>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</si>
  <si>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</si>
  <si>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</si>
  <si>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</si>
  <si>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</si>
  <si>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</si>
  <si>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</si>
  <si>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</si>
  <si>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</si>
  <si>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</si>
  <si>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</si>
  <si>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</si>
  <si>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</si>
  <si>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</si>
  <si>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</si>
  <si>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</si>
  <si>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</si>
  <si>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</si>
  <si>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</si>
  <si>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</si>
  <si>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</si>
  <si>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</si>
  <si>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</si>
  <si>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</si>
  <si>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</si>
  <si>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</si>
  <si>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</si>
  <si>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</si>
  <si>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</si>
  <si>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</si>
  <si>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</si>
  <si>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</si>
  <si>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</si>
  <si>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</si>
  <si>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</si>
  <si>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</si>
  <si>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</si>
  <si>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</si>
  <si>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</si>
  <si>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</si>
  <si>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</si>
  <si>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</si>
  <si>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</si>
  <si>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</si>
  <si>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</si>
  <si>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</si>
  <si>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</si>
  <si>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</si>
  <si>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</si>
  <si>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</si>
  <si>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</si>
  <si>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</si>
  <si>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</si>
  <si>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</si>
  <si>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</si>
  <si>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</si>
  <si>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</si>
  <si>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</si>
  <si>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</si>
  <si>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</si>
  <si>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</si>
  <si>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</si>
  <si>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</si>
  <si>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</si>
  <si>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</si>
  <si>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</si>
  <si>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</si>
  <si>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</si>
  <si>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</si>
  <si>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</si>
  <si>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</si>
  <si>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</si>
  <si>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</si>
  <si>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</si>
  <si>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</si>
  <si>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</si>
  <si>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</si>
  <si>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</si>
  <si>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</si>
  <si>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</si>
  <si>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</si>
  <si>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</si>
  <si>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</si>
  <si>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</si>
  <si>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</si>
  <si>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</si>
  <si>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</si>
  <si>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</si>
  <si>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</si>
  <si>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</si>
  <si>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</si>
  <si>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</si>
  <si>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</si>
  <si>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</si>
  <si>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</si>
  <si>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</si>
  <si>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</si>
  <si>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</si>
  <si>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</si>
  <si>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</si>
  <si>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</si>
  <si>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</si>
  <si>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</si>
  <si>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</si>
  <si>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</si>
  <si>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</si>
  <si>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</si>
  <si>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</si>
  <si>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</si>
  <si>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</si>
  <si>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</si>
  <si>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</si>
  <si>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</si>
  <si>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</si>
  <si>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</si>
  <si>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</si>
  <si>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</si>
  <si>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</si>
  <si>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</si>
  <si>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</si>
  <si>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</si>
  <si>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</si>
  <si>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</si>
  <si>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</si>
  <si>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</si>
  <si>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</si>
  <si>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</si>
  <si>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</si>
  <si>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</si>
  <si>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</si>
  <si>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</si>
  <si>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</si>
  <si>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</si>
  <si>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</si>
  <si>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</si>
  <si>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</si>
  <si>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</si>
  <si>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</si>
  <si>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</si>
  <si>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</si>
  <si>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</si>
  <si>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</si>
  <si>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</si>
  <si>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</si>
  <si>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</si>
  <si>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</si>
  <si>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</si>
  <si>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</si>
  <si>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</si>
  <si>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</si>
  <si>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</si>
  <si>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</si>
  <si>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</si>
  <si>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</si>
  <si>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</si>
  <si>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</si>
  <si>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</si>
  <si>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</si>
  <si>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</si>
  <si>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</si>
  <si>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</si>
  <si>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</si>
  <si>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</si>
  <si>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</si>
  <si>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</si>
  <si>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</si>
  <si>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</si>
  <si>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</si>
  <si>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</si>
  <si>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</si>
  <si>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</si>
  <si>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</si>
  <si>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</si>
  <si>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</si>
  <si>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</si>
  <si>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</si>
  <si>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</si>
  <si>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</si>
  <si>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</si>
  <si>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</si>
  <si>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</si>
  <si>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</si>
  <si>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</si>
  <si>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</si>
  <si>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</si>
  <si>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</si>
  <si>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</si>
  <si>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</si>
  <si>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</si>
  <si>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</si>
  <si>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</si>
  <si>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</si>
  <si>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</si>
  <si>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</si>
  <si>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</si>
  <si>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</si>
  <si>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</si>
  <si>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</si>
  <si>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</si>
  <si>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</si>
  <si>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</si>
  <si>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</si>
  <si>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</si>
  <si>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</si>
  <si>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</si>
  <si>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</si>
  <si>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</si>
  <si>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</si>
  <si>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</si>
  <si>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</si>
  <si>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</si>
  <si>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</si>
  <si>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</si>
  <si>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</si>
  <si>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</si>
  <si>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</si>
  <si>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</si>
  <si>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</si>
  <si>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</si>
  <si>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</si>
  <si>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</si>
  <si>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</si>
  <si>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</si>
  <si>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</si>
  <si>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</si>
  <si>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</si>
  <si>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</si>
  <si>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</si>
  <si>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</si>
  <si>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</si>
  <si>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</si>
  <si>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</si>
  <si>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</si>
  <si>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</si>
  <si>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</si>
  <si>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</si>
  <si>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</si>
  <si>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</si>
  <si>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</si>
  <si>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</si>
  <si>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</si>
  <si>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</si>
  <si>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</si>
  <si>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</si>
  <si>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</si>
  <si>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</si>
  <si>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</si>
  <si>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</si>
  <si>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</si>
  <si>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</si>
  <si>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</si>
  <si>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</si>
  <si>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</si>
  <si>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</si>
  <si>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</si>
  <si>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</si>
  <si>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</si>
  <si>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</si>
  <si>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</si>
  <si>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</si>
  <si>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</si>
  <si>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</si>
  <si>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</si>
  <si>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</si>
  <si>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</si>
  <si>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</si>
  <si>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</si>
  <si>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</si>
  <si>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</si>
  <si>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</si>
  <si>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</si>
  <si>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</si>
  <si>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</si>
  <si>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</si>
  <si>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</si>
  <si>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</si>
  <si>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</si>
  <si>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</si>
  <si>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</si>
  <si>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</si>
  <si>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</si>
  <si>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</si>
  <si>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</si>
  <si>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</si>
  <si>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</si>
  <si>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</si>
  <si>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</si>
  <si>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</si>
  <si>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</si>
  <si>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</si>
  <si>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</si>
  <si>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</si>
  <si>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</si>
  <si>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</si>
  <si>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</si>
  <si>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</si>
  <si>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</si>
  <si>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</si>
  <si>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</si>
  <si>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</si>
  <si>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</si>
  <si>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</si>
  <si>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</si>
  <si>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</si>
  <si>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</si>
  <si>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</si>
  <si>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</si>
  <si>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</si>
  <si>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</si>
  <si>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</si>
  <si>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</si>
  <si>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</si>
  <si>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</si>
  <si>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</si>
  <si>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</si>
  <si>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</si>
  <si>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</si>
  <si>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</si>
  <si>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</si>
  <si>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</si>
  <si>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</si>
  <si>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</si>
  <si>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</si>
  <si>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</si>
  <si>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</si>
  <si>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</si>
  <si>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</si>
  <si>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</si>
  <si>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</si>
  <si>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</si>
  <si>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</si>
  <si>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</si>
  <si>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</si>
  <si>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</si>
  <si>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</si>
  <si>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</si>
  <si>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</si>
  <si>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</si>
  <si>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</si>
  <si>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</si>
  <si>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</si>
  <si>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</si>
  <si>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</si>
  <si>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</si>
  <si>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</si>
  <si>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</si>
  <si>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</si>
  <si>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</si>
  <si>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</si>
  <si>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</si>
  <si>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</si>
  <si>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</si>
  <si>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</si>
  <si>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</si>
  <si>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</si>
  <si>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</si>
  <si>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</si>
  <si>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</si>
  <si>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</si>
  <si>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</si>
  <si>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</si>
  <si>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</si>
  <si>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</si>
  <si>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</si>
  <si>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</si>
  <si>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</si>
  <si>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</si>
  <si>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</si>
  <si>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</si>
  <si>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</si>
  <si>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</si>
  <si>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</si>
  <si>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</si>
  <si>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</si>
  <si>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</si>
  <si>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</si>
  <si>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</si>
  <si>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</si>
  <si>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</si>
  <si>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</si>
  <si>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</si>
  <si>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</si>
  <si>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</si>
  <si>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</si>
  <si>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</si>
  <si>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</si>
  <si>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</si>
  <si>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</si>
  <si>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</si>
  <si>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</si>
  <si>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</si>
  <si>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</si>
  <si>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</si>
  <si>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</si>
  <si>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</si>
  <si>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</si>
  <si>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</si>
  <si>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</si>
  <si>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</si>
  <si>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</si>
  <si>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</si>
  <si>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</si>
  <si>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</si>
  <si>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</si>
  <si>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</si>
  <si>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</si>
  <si>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</si>
  <si>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</si>
  <si>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</si>
  <si>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</si>
  <si>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</si>
  <si>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</si>
  <si>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</si>
  <si>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</si>
  <si>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</si>
  <si>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</si>
  <si>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</si>
  <si>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</si>
  <si>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</si>
  <si>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</si>
  <si>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</si>
  <si>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</si>
  <si>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</si>
  <si>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</si>
  <si>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</si>
  <si>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</si>
  <si>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</si>
  <si>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</si>
  <si>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</si>
  <si>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</si>
  <si>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</si>
  <si>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</si>
  <si>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</si>
  <si>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</si>
  <si>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</si>
  <si>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</si>
  <si>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</si>
  <si>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</si>
  <si>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</si>
  <si>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</si>
  <si>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</si>
  <si>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</si>
  <si>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</si>
  <si>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</si>
  <si>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</si>
  <si>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</si>
  <si>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</si>
  <si>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</si>
  <si>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</si>
  <si>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</si>
  <si>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</si>
  <si>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</si>
  <si>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</si>
  <si>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</si>
  <si>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</si>
  <si>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</si>
  <si>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</si>
  <si>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</si>
  <si>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</si>
  <si>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</si>
  <si>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</si>
  <si>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</si>
  <si>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</si>
  <si>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</si>
  <si>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</si>
  <si>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</si>
  <si>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</si>
  <si>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</si>
  <si>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</si>
  <si>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</si>
  <si>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</si>
  <si>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</si>
  <si>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</si>
  <si>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</si>
  <si>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</si>
  <si>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</si>
  <si>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</si>
  <si>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</si>
  <si>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</si>
  <si>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</si>
  <si>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</si>
  <si>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</si>
  <si>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</si>
  <si>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</si>
  <si>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</si>
  <si>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</si>
  <si>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</si>
  <si>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</si>
  <si>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</si>
  <si>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</si>
  <si>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</si>
  <si>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</si>
  <si>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</si>
  <si>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</si>
  <si>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</si>
  <si>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</si>
  <si>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</si>
  <si>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</si>
  <si>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</si>
  <si>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</si>
  <si>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</si>
  <si>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</si>
  <si>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</si>
  <si>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</si>
  <si>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</si>
  <si>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</si>
  <si>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</si>
  <si>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</si>
  <si>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</si>
  <si>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</si>
  <si>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</si>
  <si>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</si>
  <si>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</si>
  <si>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</si>
  <si>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</si>
  <si>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</si>
  <si>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</si>
  <si>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</si>
  <si>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</si>
  <si>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</si>
  <si>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</si>
  <si>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</si>
  <si>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</si>
  <si>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</si>
  <si>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</si>
  <si>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</si>
  <si>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</si>
  <si>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</si>
  <si>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</si>
  <si>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</si>
  <si>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</si>
  <si>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</si>
  <si>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</si>
  <si>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</si>
  <si>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</si>
  <si>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</si>
  <si>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</si>
  <si>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</si>
  <si>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</si>
  <si>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</si>
  <si>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</si>
  <si>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</si>
  <si>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</si>
  <si>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</si>
  <si>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</si>
  <si>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</si>
  <si>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</si>
  <si>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</si>
  <si>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</si>
  <si>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</si>
  <si>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</si>
  <si>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</si>
  <si>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</si>
  <si>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</si>
  <si>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</si>
  <si>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</si>
  <si>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</si>
  <si>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</si>
  <si>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</si>
  <si>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</si>
  <si>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</si>
  <si>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</si>
  <si>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</si>
  <si>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</si>
  <si>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</si>
  <si>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</si>
  <si>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</si>
  <si>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</si>
  <si>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</si>
  <si>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</si>
  <si>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</si>
  <si>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</si>
  <si>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</si>
  <si>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</si>
  <si>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</si>
  <si>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</si>
  <si>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</si>
  <si>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</si>
  <si>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</si>
  <si>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</si>
  <si>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</si>
  <si>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</si>
  <si>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</si>
  <si>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</si>
  <si>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</si>
  <si>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</si>
  <si>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</si>
  <si>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</si>
  <si>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</si>
  <si>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</si>
  <si>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</si>
  <si>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</si>
  <si>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</si>
  <si>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</si>
  <si>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</si>
  <si>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</si>
  <si>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</si>
  <si>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</si>
  <si>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</si>
  <si>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</si>
  <si>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</si>
  <si>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</si>
  <si>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</si>
  <si>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</si>
  <si>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</si>
  <si>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</si>
  <si>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</si>
  <si>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</si>
  <si>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</si>
  <si>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</si>
  <si>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</si>
  <si>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</si>
  <si>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</si>
  <si>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</si>
  <si>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</si>
  <si>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</si>
  <si>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</si>
  <si>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</si>
  <si>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</si>
  <si>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</si>
  <si>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</si>
  <si>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</si>
  <si>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</si>
  <si>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</si>
  <si>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</si>
  <si>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</si>
  <si>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</si>
  <si>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</si>
  <si>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</si>
  <si>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</si>
  <si>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</si>
  <si>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</si>
  <si>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</si>
  <si>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</si>
  <si>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</si>
  <si>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</si>
  <si>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</si>
  <si>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</si>
  <si>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</si>
  <si>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</si>
  <si>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</si>
  <si>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</si>
  <si>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</si>
  <si>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</si>
  <si>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</si>
  <si>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</si>
  <si>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</si>
  <si>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</si>
  <si>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</si>
  <si>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</si>
  <si>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</si>
  <si>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</si>
  <si>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</si>
  <si>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</si>
  <si>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</si>
  <si>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</si>
  <si>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</si>
  <si>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</si>
  <si>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</si>
  <si>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</si>
  <si>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</si>
  <si>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</si>
  <si>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</si>
  <si>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</si>
  <si>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</si>
  <si>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</si>
  <si>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</si>
  <si>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</si>
  <si>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</si>
  <si>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</si>
  <si>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</si>
  <si>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</si>
  <si>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</si>
  <si>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</si>
  <si>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</si>
  <si>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</si>
  <si>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</si>
  <si>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</si>
  <si>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</si>
  <si>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</si>
  <si>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</si>
  <si>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</si>
  <si>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</si>
  <si>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</si>
  <si>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</si>
  <si>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</si>
  <si>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</si>
  <si>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</si>
  <si>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</si>
  <si>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</si>
  <si>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</si>
  <si>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</si>
  <si>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</si>
  <si>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</si>
  <si>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</si>
  <si>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</si>
  <si>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</si>
  <si>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</si>
  <si>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</si>
  <si>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</si>
  <si>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</si>
  <si>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</si>
  <si>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</si>
  <si>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</si>
  <si>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</si>
  <si>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</si>
  <si>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</si>
  <si>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</si>
  <si>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</si>
  <si>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</si>
  <si>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</si>
  <si>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</si>
  <si>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</si>
  <si>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</si>
  <si>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</si>
  <si>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</si>
  <si>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</si>
  <si>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</si>
  <si>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</si>
  <si>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</si>
  <si>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</si>
  <si>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</si>
  <si>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</si>
  <si>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</si>
  <si>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</si>
  <si>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</si>
  <si>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</si>
  <si>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</si>
  <si>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</si>
  <si>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</si>
  <si>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</si>
  <si>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</si>
  <si>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</si>
  <si>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</si>
  <si>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</si>
  <si>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</si>
  <si>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</si>
  <si>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</si>
  <si>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</si>
  <si>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</si>
  <si>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</si>
  <si>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</si>
  <si>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</si>
  <si>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</si>
  <si>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</si>
  <si>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</si>
  <si>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</si>
  <si>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</si>
  <si>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</si>
  <si>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</si>
  <si>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</si>
  <si>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</si>
  <si>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</si>
  <si>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</si>
  <si>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</si>
  <si>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</si>
  <si>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</si>
  <si>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</si>
  <si>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</si>
  <si>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</si>
  <si>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</si>
  <si>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</si>
  <si>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</si>
  <si>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</si>
  <si>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</si>
  <si>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</si>
  <si>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</si>
  <si>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</si>
  <si>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</si>
  <si>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</si>
  <si>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</si>
  <si>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</si>
  <si>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</si>
  <si>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</si>
  <si>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</si>
  <si>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</si>
  <si>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</si>
  <si>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</si>
  <si>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</si>
  <si>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</si>
  <si>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</si>
  <si>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</si>
  <si>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</si>
  <si>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</si>
  <si>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</si>
  <si>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</si>
  <si>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</si>
  <si>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</si>
  <si>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</si>
  <si>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</si>
  <si>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</si>
  <si>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</si>
  <si>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</si>
  <si>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</si>
  <si>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</si>
  <si>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</si>
  <si>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</si>
  <si>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</si>
  <si>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</si>
  <si>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</si>
  <si>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</si>
  <si>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</si>
  <si>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</si>
  <si>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</si>
  <si>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</si>
  <si>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</si>
  <si>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</si>
  <si>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</si>
  <si>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</si>
  <si>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</si>
  <si>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</si>
  <si>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</si>
  <si>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</si>
  <si>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</si>
  <si>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</si>
  <si>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</si>
  <si>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</si>
  <si>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</si>
  <si>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</si>
  <si>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</si>
  <si>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</si>
  <si>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</si>
  <si>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</si>
  <si>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</si>
  <si>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</si>
  <si>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</si>
  <si>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</si>
  <si>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</si>
  <si>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</si>
  <si>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</si>
  <si>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</si>
  <si>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</si>
  <si>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</si>
  <si>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</si>
  <si>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</si>
  <si>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</si>
  <si>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</si>
  <si>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</si>
  <si>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</si>
  <si>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</si>
  <si>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</si>
  <si>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</si>
  <si>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</si>
  <si>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</si>
  <si>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</si>
  <si>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</si>
  <si>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</si>
  <si>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</si>
  <si>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</si>
  <si>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</si>
  <si>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</si>
  <si>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</si>
  <si>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</si>
  <si>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</si>
  <si>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</si>
  <si>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</si>
  <si>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</si>
  <si>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</si>
  <si>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</si>
  <si>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</si>
  <si>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</si>
  <si>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</si>
  <si>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</si>
  <si>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</si>
  <si>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</si>
  <si>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</si>
  <si>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</si>
  <si>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</si>
  <si>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</si>
  <si>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</si>
  <si>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</si>
  <si>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</si>
  <si>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</si>
  <si>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</si>
  <si>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</si>
  <si>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</si>
  <si>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</si>
  <si>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</si>
  <si>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</si>
  <si>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</si>
  <si>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</si>
  <si>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</si>
  <si>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</si>
  <si>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</si>
  <si>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</si>
  <si>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</si>
  <si>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</si>
  <si>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</si>
  <si>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</si>
  <si>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</si>
  <si>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</si>
  <si>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</si>
  <si>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</si>
  <si>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</si>
  <si>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</si>
  <si>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</si>
  <si>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</si>
  <si>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</si>
  <si>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</si>
  <si>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</si>
  <si>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</si>
  <si>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</si>
  <si>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</si>
  <si>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</si>
  <si>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</si>
  <si>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</si>
  <si>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</si>
  <si>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</si>
  <si>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</si>
  <si>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</si>
  <si>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</si>
  <si>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</si>
  <si>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</si>
  <si>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</si>
  <si>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</si>
  <si>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</si>
  <si>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</si>
  <si>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</si>
  <si>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</si>
  <si>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</si>
  <si>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</si>
  <si>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</si>
  <si>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</si>
  <si>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</si>
  <si>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</si>
  <si>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</si>
  <si>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</si>
  <si>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</si>
  <si>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</si>
  <si>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</si>
  <si>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</si>
  <si>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</si>
  <si>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</si>
  <si>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</si>
  <si>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</si>
  <si>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</si>
  <si>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</si>
  <si>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</si>
  <si>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</si>
  <si>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</si>
  <si>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</si>
  <si>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</si>
  <si>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</si>
  <si>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</si>
  <si>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</si>
  <si>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</si>
  <si>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</si>
  <si>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</si>
  <si>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</si>
  <si>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</si>
  <si>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</si>
  <si>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</si>
  <si>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</si>
  <si>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</si>
  <si>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</si>
  <si>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</si>
  <si>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</si>
  <si>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</si>
  <si>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</si>
  <si>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</si>
  <si>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</si>
  <si>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</si>
  <si>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</si>
  <si>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</si>
  <si>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</si>
  <si>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</si>
  <si>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</si>
  <si>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</si>
  <si>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</si>
  <si>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</si>
  <si>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</si>
  <si>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</si>
  <si>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</si>
  <si>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</si>
  <si>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</si>
  <si>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</si>
  <si>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</si>
  <si>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</si>
  <si>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</si>
  <si>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</si>
  <si>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</si>
  <si>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</si>
  <si>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</si>
  <si>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</si>
  <si>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</si>
  <si>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</si>
  <si>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</si>
  <si>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</si>
  <si>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</si>
  <si>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</si>
  <si>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</si>
  <si>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</si>
  <si>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</si>
  <si>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</si>
  <si>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</si>
  <si>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</si>
  <si>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</si>
  <si>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</si>
  <si>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</si>
  <si>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</si>
  <si>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</si>
  <si>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</si>
  <si>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</si>
  <si>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</si>
  <si>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</si>
  <si>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</si>
  <si>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</si>
  <si>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</si>
  <si>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</si>
  <si>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</si>
  <si>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</si>
  <si>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</si>
  <si>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</si>
  <si>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</si>
  <si>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</si>
  <si>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</si>
  <si>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</si>
  <si>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</si>
  <si>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</si>
  <si>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</si>
  <si>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</si>
  <si>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</si>
  <si>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</si>
  <si>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</si>
  <si>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</si>
  <si>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</si>
  <si>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</si>
  <si>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</si>
  <si>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</si>
  <si>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</si>
  <si>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</si>
  <si>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</si>
  <si>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</si>
  <si>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</si>
  <si>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</si>
  <si>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</si>
  <si>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</si>
  <si>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</si>
  <si>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</si>
  <si>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</si>
  <si>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</si>
  <si>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</si>
  <si>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</si>
  <si>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</si>
  <si>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</si>
  <si>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</si>
  <si>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</si>
  <si>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</si>
  <si>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</si>
  <si>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</si>
  <si>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</si>
  <si>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</si>
  <si>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</si>
  <si>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</si>
  <si>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</si>
  <si>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</si>
  <si>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</si>
  <si>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</si>
  <si>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</si>
  <si>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</si>
  <si>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</si>
  <si>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</si>
  <si>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</si>
  <si>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</si>
  <si>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</si>
  <si>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</si>
  <si>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</si>
  <si>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</si>
  <si>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</si>
  <si>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</si>
  <si>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</si>
  <si>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</si>
  <si>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</si>
  <si>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</si>
  <si>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</si>
  <si>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</si>
  <si>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</si>
  <si>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</si>
  <si>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</si>
  <si>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</si>
  <si>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</si>
  <si>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</si>
  <si>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</si>
  <si>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</si>
  <si>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</si>
  <si>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</si>
  <si>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</si>
  <si>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</si>
  <si>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</si>
  <si>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</si>
  <si>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</si>
  <si>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</si>
  <si>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</si>
  <si>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</si>
  <si>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</si>
  <si>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</si>
  <si>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</si>
  <si>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</si>
  <si>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</si>
  <si>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</si>
  <si>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</si>
  <si>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</si>
  <si>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</si>
  <si>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</si>
  <si>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</si>
  <si>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</si>
  <si>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</si>
  <si>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</si>
  <si>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</si>
  <si>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</si>
  <si>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</si>
  <si>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</si>
  <si>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</si>
  <si>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</si>
  <si>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</si>
  <si>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</si>
  <si>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</si>
  <si>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</si>
  <si>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</si>
  <si>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</si>
  <si>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</si>
  <si>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</si>
  <si>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</si>
  <si>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</si>
  <si>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</si>
  <si>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</si>
  <si>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</si>
  <si>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</si>
  <si>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</si>
  <si>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</si>
  <si>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</si>
  <si>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</si>
  <si>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</si>
  <si>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</si>
  <si>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</si>
  <si>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</si>
  <si>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</si>
  <si>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</si>
  <si>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</si>
  <si>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</si>
  <si>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</si>
  <si>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</si>
  <si>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</si>
  <si>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</si>
  <si>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</si>
  <si>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</si>
  <si>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</si>
  <si>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</si>
  <si>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</si>
  <si>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</si>
  <si>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</si>
  <si>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</si>
  <si>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</si>
  <si>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</si>
  <si>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</si>
  <si>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</si>
  <si>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</si>
  <si>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</si>
  <si>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</si>
  <si>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</si>
  <si>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</si>
  <si>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</si>
  <si>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</si>
  <si>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</si>
  <si>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</si>
  <si>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</si>
  <si>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</si>
  <si>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</si>
  <si>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</si>
  <si>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</si>
  <si>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</si>
  <si>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</si>
  <si>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</si>
  <si>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</si>
  <si>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</si>
  <si>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</si>
  <si>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</si>
  <si>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</si>
  <si>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</si>
  <si>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</si>
  <si>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</si>
  <si>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</si>
  <si>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</si>
  <si>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</si>
  <si>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</si>
  <si>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</si>
  <si>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</si>
  <si>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</si>
  <si>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</si>
  <si>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</si>
  <si>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</si>
  <si>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</si>
  <si>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</si>
  <si>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</si>
  <si>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</si>
  <si>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</si>
  <si>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</si>
  <si>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</si>
  <si>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</si>
  <si>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</si>
  <si>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</si>
  <si>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</si>
  <si>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</si>
  <si>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</si>
  <si>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</si>
  <si>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</si>
  <si>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</si>
  <si>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</si>
  <si>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</si>
  <si>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</si>
  <si>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</si>
  <si>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</si>
  <si>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</si>
  <si>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</si>
  <si>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</si>
  <si>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</si>
  <si>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</si>
  <si>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</si>
  <si>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</si>
  <si>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</si>
  <si>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</si>
  <si>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</si>
  <si>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</si>
  <si>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</si>
  <si>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</si>
  <si>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</si>
  <si>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</si>
  <si>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</si>
  <si>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</si>
  <si>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</si>
  <si>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</si>
  <si>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</si>
  <si>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</si>
  <si>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</si>
  <si>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</si>
  <si>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</si>
  <si>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</si>
  <si>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</si>
  <si>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</si>
  <si>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</si>
  <si>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</si>
  <si>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</si>
  <si>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</si>
  <si>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</si>
  <si>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</si>
  <si>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</si>
  <si>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</si>
  <si>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</si>
  <si>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</si>
  <si>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</si>
  <si>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</si>
  <si>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</si>
  <si>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</si>
  <si>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</si>
  <si>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</si>
  <si>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</si>
  <si>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</si>
  <si>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</si>
  <si>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</si>
  <si>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</si>
  <si>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</si>
  <si>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</si>
  <si>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</si>
  <si>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</si>
  <si>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</si>
  <si>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</si>
  <si>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</si>
  <si>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</si>
  <si>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</si>
  <si>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</si>
  <si>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</si>
  <si>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</si>
  <si>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</si>
  <si>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</si>
  <si>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</si>
  <si>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</si>
  <si>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</si>
  <si>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</si>
  <si>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</si>
  <si>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</si>
  <si>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</si>
  <si>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</si>
  <si>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</si>
  <si>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</si>
  <si>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</si>
  <si>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</si>
  <si>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</si>
  <si>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</si>
  <si>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</si>
  <si>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</si>
  <si>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</si>
  <si>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</si>
  <si>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</si>
  <si>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</si>
  <si>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</si>
  <si>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</si>
  <si>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</si>
  <si>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</si>
  <si>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</si>
  <si>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</si>
  <si>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</si>
  <si>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</si>
  <si>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</si>
  <si>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</si>
  <si>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</si>
  <si>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</si>
  <si>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</si>
  <si>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</si>
  <si>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</si>
  <si>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</si>
  <si>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</si>
  <si>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</si>
  <si>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</si>
  <si>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</si>
  <si>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</si>
  <si>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</si>
  <si>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</si>
  <si>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</si>
  <si>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</si>
  <si>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</si>
  <si>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</si>
  <si>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</si>
  <si>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</si>
  <si>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</si>
  <si>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</si>
  <si>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</si>
  <si>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</si>
  <si>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</si>
  <si>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</si>
  <si>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</si>
  <si>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</si>
  <si>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</si>
  <si>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</si>
  <si>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</si>
  <si>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</si>
  <si>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</si>
  <si>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</si>
  <si>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</si>
  <si>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</si>
  <si>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</si>
  <si>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</si>
  <si>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</si>
  <si>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</si>
  <si>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</si>
  <si>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</si>
  <si>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</si>
  <si>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</si>
  <si>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</si>
  <si>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</si>
  <si>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</si>
  <si>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</si>
  <si>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</si>
  <si>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</si>
  <si>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</si>
  <si>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</si>
  <si>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</si>
  <si>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</si>
  <si>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</si>
  <si>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</si>
  <si>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</si>
  <si>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</si>
  <si>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</si>
  <si>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</si>
  <si>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</si>
  <si>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</si>
  <si>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</si>
  <si>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</si>
  <si>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</si>
  <si>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</si>
  <si>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</si>
  <si>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</si>
  <si>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</si>
  <si>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</si>
  <si>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</si>
  <si>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</si>
  <si>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</si>
  <si>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</si>
  <si>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</si>
  <si>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</si>
  <si>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</si>
  <si>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</si>
  <si>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</si>
  <si>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</si>
  <si>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</si>
  <si>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</si>
  <si>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</si>
  <si>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</si>
  <si>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</si>
  <si>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</si>
  <si>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</si>
  <si>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</si>
  <si>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</si>
  <si>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</si>
  <si>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</si>
  <si>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</si>
  <si>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</si>
  <si>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</si>
  <si>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</si>
  <si>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</si>
  <si>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</si>
  <si>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</si>
  <si>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</si>
  <si>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</si>
  <si>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</si>
  <si>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</si>
  <si>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</si>
  <si>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</si>
  <si>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</si>
  <si>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</si>
  <si>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</si>
  <si>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</si>
  <si>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</si>
  <si>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</si>
  <si>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</si>
  <si>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</si>
  <si>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</si>
  <si>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</si>
  <si>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</si>
  <si>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</si>
  <si>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</si>
  <si>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</si>
  <si>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</si>
  <si>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</si>
  <si>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</si>
  <si>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</si>
  <si>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</si>
  <si>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</si>
  <si>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</si>
  <si>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</si>
  <si>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</si>
  <si>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</si>
  <si>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</si>
  <si>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</si>
  <si>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</si>
  <si>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</si>
  <si>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</si>
  <si>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</si>
  <si>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</si>
  <si>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</si>
  <si>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</si>
  <si>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</si>
  <si>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</si>
  <si>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</si>
  <si>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</si>
  <si>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</si>
  <si>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</si>
  <si>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</si>
  <si>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</si>
  <si>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</si>
  <si>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</si>
  <si>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</si>
  <si>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</si>
  <si>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</si>
  <si>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</si>
  <si>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</si>
  <si>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</si>
  <si>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</si>
  <si>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</si>
  <si>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</si>
  <si>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</si>
  <si>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</si>
  <si>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</si>
  <si>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</si>
  <si>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</si>
  <si>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</si>
  <si>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</si>
  <si>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</si>
  <si>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</si>
  <si>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</si>
  <si>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</si>
  <si>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</si>
  <si>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</si>
  <si>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</si>
  <si>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</si>
  <si>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</si>
  <si>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</si>
  <si>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</si>
  <si>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</si>
  <si>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</si>
  <si>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</si>
  <si>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</si>
  <si>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</si>
  <si>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</si>
  <si>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</si>
  <si>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</si>
  <si>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</si>
  <si>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</si>
  <si>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</si>
  <si>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</si>
  <si>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</si>
  <si>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</si>
  <si>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</si>
  <si>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</si>
  <si>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</si>
  <si>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</si>
  <si>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</si>
  <si>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</si>
  <si>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</si>
  <si>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</si>
  <si>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</si>
  <si>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</si>
  <si>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</si>
  <si>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</si>
  <si>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</si>
  <si>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</si>
  <si>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</si>
  <si>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</si>
  <si>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</si>
  <si>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</si>
  <si>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</si>
  <si>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</si>
  <si>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</si>
  <si>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</si>
  <si>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</si>
  <si>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</si>
  <si>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</si>
  <si>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</si>
  <si>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</si>
  <si>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</si>
  <si>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</si>
  <si>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</si>
  <si>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</si>
  <si>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</si>
  <si>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</si>
  <si>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</si>
  <si>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</si>
  <si>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</si>
  <si>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</si>
  <si>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</si>
  <si>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</si>
  <si>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</si>
  <si>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</si>
  <si>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</si>
  <si>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</si>
  <si>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</si>
  <si>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</si>
  <si>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</si>
  <si>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</si>
  <si>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</si>
  <si>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</si>
  <si>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</si>
  <si>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</si>
  <si>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</si>
  <si>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</si>
  <si>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</si>
  <si>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</si>
  <si>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</si>
  <si>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</si>
  <si>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</si>
  <si>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</si>
  <si>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</si>
  <si>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</si>
  <si>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</si>
  <si>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</si>
  <si>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</si>
  <si>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</si>
  <si>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</si>
  <si>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</si>
  <si>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</si>
  <si>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</si>
  <si>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</si>
  <si>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</si>
  <si>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</si>
  <si>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</si>
  <si>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</si>
  <si>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</si>
  <si>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</si>
  <si>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</si>
  <si>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</si>
  <si>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</si>
  <si>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</si>
  <si>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</si>
  <si>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</si>
  <si>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</si>
  <si>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</si>
  <si>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</si>
  <si>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</si>
  <si>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</si>
  <si>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</si>
  <si>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</si>
  <si>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</si>
  <si>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</si>
  <si>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</si>
  <si>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</si>
  <si>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</si>
  <si>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</si>
  <si>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</si>
  <si>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</si>
  <si>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</si>
  <si>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</si>
  <si>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</si>
  <si>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</si>
  <si>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</si>
  <si>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</si>
  <si>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</si>
  <si>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</si>
  <si>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</si>
  <si>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</si>
  <si>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</si>
  <si>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</si>
  <si>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</si>
  <si>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</si>
  <si>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</si>
  <si>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</si>
  <si>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</si>
  <si>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</si>
  <si>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</si>
  <si>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</si>
  <si>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</si>
  <si>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</si>
  <si>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</si>
  <si>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</si>
  <si>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</si>
  <si>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</si>
  <si>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</si>
  <si>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</si>
  <si>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</si>
  <si>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</si>
  <si>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</si>
  <si>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</si>
  <si>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</si>
  <si>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</si>
  <si>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</si>
  <si>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</si>
  <si>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</si>
  <si>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</si>
  <si>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</si>
  <si>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</si>
  <si>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</si>
  <si>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</si>
  <si>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</si>
  <si>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</si>
  <si>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</si>
  <si>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</si>
  <si>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</si>
  <si>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</si>
  <si>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</si>
  <si>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</si>
  <si>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</si>
  <si>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</si>
  <si>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</si>
  <si>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</si>
  <si>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</si>
  <si>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</si>
  <si>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</si>
  <si>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</si>
  <si>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</si>
  <si>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</si>
  <si>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</si>
  <si>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</si>
  <si>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</si>
  <si>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</si>
  <si>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</si>
  <si>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</si>
  <si>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</si>
  <si>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</si>
  <si>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</si>
  <si>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</si>
  <si>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</si>
  <si>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</si>
  <si>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</si>
  <si>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</si>
  <si>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</si>
  <si>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</si>
  <si>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</si>
  <si>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</si>
  <si>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</si>
  <si>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</si>
  <si>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</si>
  <si>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</si>
  <si>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</si>
  <si>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</si>
  <si>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</si>
  <si>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</si>
  <si>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</si>
  <si>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</si>
  <si>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</si>
  <si>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</si>
  <si>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</si>
  <si>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</si>
  <si>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</si>
  <si>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</si>
  <si>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</si>
  <si>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</si>
  <si>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</si>
  <si>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</si>
  <si>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</si>
  <si>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</si>
  <si>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</si>
  <si>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</si>
  <si>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</si>
  <si>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</si>
  <si>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</si>
  <si>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</si>
  <si>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</si>
  <si>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</si>
  <si>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</si>
  <si>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</si>
  <si>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</si>
  <si>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</si>
  <si>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</si>
  <si>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</si>
  <si>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</si>
  <si>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</si>
  <si>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</si>
  <si>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</si>
  <si>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</si>
  <si>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</si>
  <si>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</si>
  <si>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</si>
  <si>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</si>
  <si>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</si>
  <si>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</si>
  <si>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</si>
  <si>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</si>
  <si>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</si>
  <si>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</si>
  <si>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</si>
  <si>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</si>
  <si>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</si>
  <si>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</si>
  <si>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</si>
  <si>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</si>
  <si>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</si>
  <si>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</si>
  <si>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</si>
  <si>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</si>
  <si>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</si>
  <si>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</si>
  <si>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</si>
  <si>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</si>
  <si>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</si>
  <si>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</si>
  <si>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</si>
  <si>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</si>
  <si>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</si>
  <si>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</si>
  <si>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</si>
  <si>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</si>
  <si>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</si>
  <si>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</si>
  <si>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</si>
  <si>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</si>
  <si>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</si>
  <si>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</si>
  <si>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</si>
  <si>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</si>
  <si>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</si>
  <si>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</si>
  <si>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</si>
  <si>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</si>
  <si>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</si>
  <si>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</si>
  <si>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</si>
  <si>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</si>
  <si>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</si>
  <si>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</si>
  <si>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</si>
  <si>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</si>
  <si>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</si>
  <si>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</si>
  <si>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</si>
  <si>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</si>
  <si>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</si>
  <si>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</si>
  <si>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</si>
  <si>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</si>
  <si>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</si>
  <si>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</si>
  <si>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</si>
  <si>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</si>
  <si>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</si>
  <si>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</si>
  <si>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</si>
  <si>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</si>
  <si>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</si>
  <si>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</si>
  <si>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</si>
  <si>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</si>
  <si>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</si>
  <si>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</si>
  <si>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</si>
  <si>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</si>
  <si>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</si>
  <si>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</si>
  <si>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</si>
  <si>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</si>
  <si>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</si>
  <si>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</si>
  <si>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</si>
  <si>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</si>
  <si>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</si>
  <si>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</si>
  <si>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</si>
  <si>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</si>
  <si>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</si>
  <si>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</si>
  <si>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</si>
  <si>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</si>
  <si>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</si>
  <si>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</si>
  <si>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</si>
  <si>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</si>
  <si>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</si>
  <si>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</si>
  <si>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</si>
  <si>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</si>
  <si>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</si>
  <si>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</si>
  <si>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</si>
  <si>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</si>
  <si>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</si>
  <si>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</si>
  <si>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</si>
  <si>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</si>
  <si>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</si>
  <si>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</si>
  <si>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</si>
  <si>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</si>
  <si>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</si>
  <si>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</si>
  <si>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</si>
  <si>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</si>
  <si>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</si>
  <si>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</si>
  <si>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</si>
  <si>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</si>
  <si>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</si>
  <si>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</si>
  <si>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</si>
  <si>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</si>
  <si>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</si>
  <si>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</si>
  <si>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</si>
  <si>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</si>
  <si>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</si>
  <si>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</si>
  <si>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</si>
  <si>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</si>
  <si>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</si>
  <si>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</si>
  <si>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</si>
  <si>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</si>
  <si>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</si>
  <si>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</si>
  <si>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</si>
  <si>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</si>
  <si>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</si>
  <si>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</si>
  <si>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</si>
  <si>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</si>
  <si>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</si>
  <si>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</si>
  <si>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</si>
  <si>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</si>
  <si>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</si>
  <si>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</si>
  <si>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</si>
  <si>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</si>
  <si>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</si>
  <si>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</si>
  <si>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</si>
  <si>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</si>
  <si>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</si>
  <si>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</si>
  <si>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</si>
  <si>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</si>
  <si>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</si>
  <si>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</si>
  <si>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</si>
  <si>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</si>
  <si>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</si>
  <si>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</si>
  <si>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</si>
  <si>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</si>
  <si>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</si>
  <si>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</si>
  <si>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</si>
  <si>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</si>
  <si>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</si>
  <si>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</si>
  <si>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</si>
  <si>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</si>
  <si>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</si>
  <si>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</si>
  <si>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</si>
  <si>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</si>
  <si>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</si>
  <si>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</si>
  <si>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</si>
  <si>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</si>
  <si>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</si>
  <si>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</si>
  <si>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</si>
  <si>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</si>
  <si>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</si>
  <si>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</si>
  <si>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</si>
  <si>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</si>
  <si>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</si>
  <si>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</si>
  <si>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</si>
  <si>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</si>
  <si>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</si>
  <si>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</si>
  <si>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</si>
  <si>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</si>
  <si>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</si>
  <si>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</si>
  <si>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</si>
  <si>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</si>
  <si>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</si>
  <si>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</si>
  <si>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</si>
  <si>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</si>
  <si>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</si>
  <si>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</si>
  <si>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</si>
  <si>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</si>
  <si>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</si>
  <si>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</si>
  <si>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</si>
  <si>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</si>
  <si>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</si>
  <si>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</si>
  <si>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</si>
  <si>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</si>
  <si>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</si>
  <si>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</si>
  <si>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</si>
  <si>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</si>
  <si>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</si>
  <si>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</si>
  <si>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</si>
  <si>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</si>
  <si>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</si>
  <si>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</si>
  <si>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</si>
  <si>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</si>
  <si>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</si>
  <si>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</si>
  <si>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</si>
  <si>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</si>
  <si>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</si>
  <si>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</si>
  <si>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</si>
  <si>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</si>
  <si>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</si>
  <si>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</si>
  <si>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</si>
  <si>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</si>
  <si>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</si>
  <si>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</si>
  <si>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</si>
  <si>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</si>
  <si>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</si>
  <si>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</si>
  <si>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</si>
  <si>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</si>
  <si>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</si>
  <si>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</si>
  <si>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</si>
  <si>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</si>
  <si>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</si>
  <si>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</si>
  <si>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</si>
  <si>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</si>
  <si>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</si>
  <si>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</si>
  <si>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</si>
  <si>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</si>
  <si>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</si>
  <si>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</si>
  <si>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</si>
  <si>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</si>
  <si>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</si>
  <si>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</si>
  <si>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</si>
  <si>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</si>
  <si>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</si>
  <si>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</si>
  <si>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</si>
  <si>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</si>
  <si>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</si>
  <si>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</si>
  <si>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</si>
  <si>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</si>
  <si>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</si>
  <si>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</si>
  <si>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</si>
  <si>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</si>
  <si>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</si>
  <si>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</si>
  <si>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</si>
  <si>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</si>
  <si>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</si>
  <si>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</si>
  <si>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</si>
  <si>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</si>
  <si>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</si>
  <si>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</si>
  <si>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</si>
  <si>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</si>
  <si>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</si>
  <si>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</si>
  <si>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</si>
  <si>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</si>
  <si>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</si>
  <si>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</si>
  <si>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</si>
  <si>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</si>
  <si>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</si>
  <si>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</si>
  <si>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</si>
  <si>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</si>
  <si>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</si>
  <si>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</si>
  <si>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</si>
  <si>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</si>
  <si>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</si>
  <si>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</si>
  <si>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</si>
  <si>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</si>
  <si>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</si>
  <si>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</si>
  <si>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</si>
  <si>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</si>
  <si>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</si>
  <si>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</si>
  <si>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</si>
  <si>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</si>
  <si>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</si>
  <si>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</si>
  <si>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</si>
  <si>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</si>
  <si>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</si>
  <si>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</si>
  <si>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</si>
  <si>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</si>
  <si>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</si>
  <si>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</si>
  <si>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</si>
  <si>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</si>
  <si>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</si>
  <si>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</si>
  <si>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</si>
  <si>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</si>
  <si>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</si>
  <si>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</si>
  <si>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</si>
  <si>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</si>
  <si>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</si>
  <si>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</si>
  <si>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</si>
  <si>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</si>
  <si>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</si>
  <si>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</si>
  <si>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</si>
  <si>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</si>
  <si>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</si>
  <si>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</si>
  <si>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</si>
  <si>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</si>
  <si>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</si>
  <si>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</si>
  <si>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</si>
  <si>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</si>
  <si>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</si>
  <si>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</si>
  <si>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</si>
  <si>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</si>
  <si>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</si>
  <si>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</si>
  <si>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</si>
  <si>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</si>
  <si>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</si>
  <si>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</si>
  <si>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</si>
  <si>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</si>
  <si>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</si>
  <si>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</si>
  <si>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</si>
  <si>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</si>
  <si>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</si>
  <si>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</si>
  <si>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</si>
  <si>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</si>
  <si>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</si>
  <si>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</si>
  <si>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</si>
  <si>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</si>
  <si>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</si>
  <si>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</si>
  <si>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</si>
  <si>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</si>
  <si>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</si>
  <si>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</si>
  <si>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</si>
  <si>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</si>
  <si>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</si>
  <si>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</si>
  <si>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</si>
  <si>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</si>
  <si>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</si>
  <si>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</si>
  <si>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</si>
  <si>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</si>
  <si>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</si>
  <si>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</si>
  <si>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</si>
  <si>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</si>
  <si>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</si>
  <si>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</si>
  <si>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</si>
  <si>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</si>
  <si>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</si>
  <si>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</si>
  <si>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</si>
  <si>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</si>
  <si>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</si>
  <si>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</si>
  <si>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</si>
  <si>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</si>
  <si>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</si>
  <si>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</si>
  <si>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</si>
  <si>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</si>
  <si>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</si>
  <si>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</si>
  <si>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</si>
  <si>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</si>
  <si>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</si>
  <si>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</si>
  <si>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</si>
  <si>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</si>
  <si>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</si>
  <si>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</si>
  <si>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</si>
  <si>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</si>
  <si>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</si>
  <si>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</si>
  <si>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</si>
  <si>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</si>
  <si>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</si>
  <si>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</si>
  <si>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</si>
  <si>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</si>
  <si>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</si>
  <si>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</si>
  <si>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</si>
  <si>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</si>
  <si>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</si>
  <si>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</si>
  <si>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</si>
  <si>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</si>
  <si>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</si>
  <si>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</si>
  <si>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</si>
  <si>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</si>
  <si>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</si>
  <si>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</si>
  <si>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</si>
  <si>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</si>
  <si>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</si>
  <si>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</si>
  <si>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</si>
  <si>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</si>
  <si>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</si>
  <si>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</si>
  <si>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</si>
  <si>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</si>
  <si>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</si>
  <si>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</si>
  <si>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</si>
  <si>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</si>
  <si>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</si>
  <si>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</si>
  <si>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</si>
  <si>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</si>
  <si>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</si>
  <si>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</si>
  <si>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</si>
  <si>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</si>
  <si>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</si>
  <si>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</si>
  <si>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</si>
  <si>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</si>
  <si>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</si>
  <si>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</si>
  <si>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</si>
  <si>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</si>
  <si>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</si>
  <si>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</si>
  <si>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</si>
  <si>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</si>
  <si>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</si>
  <si>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</si>
  <si>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</si>
  <si>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</si>
  <si>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</si>
  <si>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</si>
  <si>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</si>
  <si>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</si>
  <si>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</si>
  <si>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</si>
  <si>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</si>
  <si>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</si>
  <si>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</si>
  <si>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</si>
  <si>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</si>
  <si>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</si>
  <si>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</si>
  <si>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</si>
  <si>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</si>
  <si>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</si>
  <si>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</si>
  <si>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</si>
  <si>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</si>
  <si>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</si>
  <si>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</si>
  <si>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</si>
  <si>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</si>
  <si>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</si>
  <si>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</si>
  <si>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</si>
  <si>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</si>
  <si>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</si>
  <si>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</si>
  <si>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</si>
  <si>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</si>
  <si>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</si>
  <si>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</si>
  <si>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</si>
  <si>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</si>
  <si>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</si>
  <si>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</si>
  <si>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</si>
  <si>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</si>
  <si>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</si>
  <si>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</si>
  <si>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</si>
  <si>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</si>
  <si>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</si>
  <si>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</si>
  <si>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</si>
  <si>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</si>
  <si>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</si>
  <si>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</si>
  <si>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</si>
  <si>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</si>
  <si>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</si>
  <si>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</si>
  <si>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</si>
  <si>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</si>
  <si>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</si>
  <si>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</si>
  <si>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</si>
  <si>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</si>
  <si>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</si>
  <si>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</si>
  <si>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</si>
  <si>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</si>
  <si>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</si>
  <si>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</si>
  <si>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</si>
  <si>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</si>
  <si>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</si>
  <si>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</si>
  <si>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</si>
  <si>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</si>
  <si>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</si>
  <si>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</si>
  <si>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</si>
  <si>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</si>
  <si>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</si>
  <si>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</si>
  <si>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</si>
  <si>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</si>
  <si>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</si>
  <si>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</si>
  <si>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</si>
  <si>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</si>
  <si>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</si>
  <si>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</si>
  <si>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</si>
  <si>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</si>
  <si>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</si>
  <si>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</si>
  <si>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</si>
  <si>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</si>
  <si>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</si>
  <si>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</si>
  <si>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</si>
  <si>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</si>
  <si>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</si>
  <si>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</si>
  <si>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</si>
  <si>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</si>
  <si>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</si>
  <si>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</si>
  <si>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</si>
  <si>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</si>
  <si>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</si>
  <si>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</si>
  <si>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</si>
  <si>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</si>
  <si>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</si>
  <si>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</si>
  <si>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</si>
  <si>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</si>
  <si>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</si>
  <si>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</si>
  <si>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</si>
  <si>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</si>
  <si>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</si>
  <si>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</si>
  <si>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</si>
  <si>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</si>
  <si>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</si>
  <si>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</si>
  <si>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</si>
  <si>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</si>
  <si>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</si>
  <si>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</si>
  <si>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</si>
  <si>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</si>
  <si>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</si>
  <si>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</si>
  <si>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</si>
  <si>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</si>
  <si>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</si>
  <si>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</si>
  <si>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</si>
  <si>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</si>
  <si>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</si>
  <si>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</si>
  <si>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</si>
  <si>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</si>
  <si>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</si>
  <si>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</si>
  <si>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</si>
  <si>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</si>
  <si>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</si>
  <si>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</si>
  <si>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</si>
  <si>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</si>
  <si>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</si>
  <si>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</si>
  <si>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</si>
  <si>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</si>
  <si>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</si>
  <si>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</si>
  <si>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</si>
  <si>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</si>
  <si>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</si>
  <si>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</si>
  <si>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</si>
  <si>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</si>
  <si>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</si>
  <si>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</si>
  <si>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</si>
  <si>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</si>
  <si>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</si>
  <si>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</si>
  <si>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</si>
  <si>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</si>
  <si>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</si>
  <si>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</si>
  <si>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</si>
  <si>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</si>
  <si>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</si>
  <si>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</si>
  <si>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</si>
  <si>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</si>
  <si>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</si>
  <si>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</si>
  <si>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</si>
  <si>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</si>
  <si>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</si>
  <si>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</si>
  <si>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</si>
  <si>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</si>
  <si>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</si>
  <si>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</si>
  <si>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</si>
  <si>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</si>
  <si>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</si>
  <si>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</si>
  <si>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</si>
  <si>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</si>
  <si>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</si>
  <si>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</si>
  <si>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</si>
  <si>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</si>
  <si>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</si>
  <si>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</si>
  <si>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</si>
  <si>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</si>
  <si>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</si>
  <si>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</si>
  <si>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</si>
  <si>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</si>
  <si>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</si>
  <si>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</si>
  <si>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</si>
  <si>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</si>
  <si>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</si>
  <si>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</si>
  <si>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</si>
  <si>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</si>
  <si>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</si>
  <si>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</si>
  <si>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</si>
  <si>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</si>
  <si>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</si>
  <si>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</si>
  <si>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</si>
  <si>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</si>
  <si>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</si>
  <si>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</si>
  <si>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</si>
  <si>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</si>
  <si>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</si>
  <si>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</si>
  <si>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</si>
  <si>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</si>
  <si>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</si>
  <si>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</si>
  <si>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</si>
  <si>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</si>
  <si>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</si>
  <si>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</si>
  <si>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</si>
  <si>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</si>
  <si>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</si>
  <si>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</si>
  <si>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</si>
  <si>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</si>
  <si>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</si>
  <si>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</si>
  <si>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</si>
  <si>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</si>
  <si>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</si>
  <si>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</si>
  <si>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</si>
  <si>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</si>
  <si>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</si>
  <si>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</si>
  <si>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</si>
  <si>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</si>
  <si>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</si>
  <si>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</si>
  <si>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</si>
  <si>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</si>
  <si>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</si>
  <si>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</si>
  <si>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</si>
  <si>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</si>
  <si>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</si>
  <si>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</si>
  <si>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</si>
  <si>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</si>
  <si>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</si>
  <si>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</si>
  <si>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</si>
  <si>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</si>
  <si>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</si>
  <si>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</si>
  <si>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</si>
  <si>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</si>
  <si>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</si>
  <si>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</si>
  <si>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</si>
  <si>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</si>
  <si>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</si>
  <si>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</si>
  <si>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</si>
  <si>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</si>
  <si>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</si>
  <si>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</si>
  <si>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</si>
  <si>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</si>
  <si>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</si>
  <si>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</si>
  <si>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</si>
  <si>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</si>
  <si>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</si>
  <si>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</si>
  <si>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</si>
  <si>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</si>
  <si>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</si>
  <si>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</si>
  <si>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</si>
  <si>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</si>
  <si>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</si>
  <si>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</si>
  <si>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</si>
  <si>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</si>
  <si>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</si>
  <si>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</si>
  <si>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</si>
  <si>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</si>
  <si>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</si>
  <si>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</si>
  <si>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</si>
  <si>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</si>
  <si>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</si>
  <si>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</si>
  <si>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</si>
  <si>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</si>
  <si>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</si>
  <si>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</si>
  <si>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</si>
  <si>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</si>
  <si>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</si>
  <si>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</si>
  <si>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</si>
  <si>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</si>
  <si>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</si>
  <si>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</si>
  <si>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</si>
  <si>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</si>
  <si>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</si>
  <si>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</si>
  <si>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</si>
  <si>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</si>
  <si>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</si>
  <si>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</si>
  <si>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</si>
  <si>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</si>
  <si>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</si>
  <si>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</si>
  <si>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</si>
  <si>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</si>
  <si>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</si>
  <si>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</si>
  <si>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</si>
  <si>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</si>
  <si>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</si>
  <si>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</si>
  <si>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</si>
  <si>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</si>
  <si>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</si>
  <si>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</si>
  <si>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</si>
  <si>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</si>
  <si>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</si>
  <si>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</si>
  <si>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</si>
  <si>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</si>
  <si>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</si>
  <si>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</si>
  <si>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</si>
  <si>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</si>
  <si>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</si>
  <si>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</si>
  <si>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</si>
  <si>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</si>
  <si>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</si>
  <si>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</si>
  <si>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</si>
  <si>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</si>
  <si>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</si>
  <si>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</si>
  <si>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</si>
  <si>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</si>
  <si>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</si>
  <si>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</si>
  <si>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</si>
  <si>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</si>
  <si>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</si>
  <si>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</si>
  <si>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</si>
  <si>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</si>
  <si>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</si>
  <si>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</si>
  <si>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</si>
  <si>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</si>
  <si>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</si>
  <si>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</si>
  <si>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</si>
  <si>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</si>
  <si>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</si>
  <si>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</si>
  <si>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</si>
  <si>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</si>
  <si>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</si>
  <si>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</si>
  <si>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</si>
  <si>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</si>
  <si>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</si>
  <si>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</si>
  <si>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</si>
  <si>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</si>
  <si>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</si>
  <si>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</si>
  <si>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</si>
  <si>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</si>
  <si>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</si>
  <si>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</si>
  <si>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</si>
  <si>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</si>
  <si>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</si>
  <si>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</si>
  <si>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</si>
  <si>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</si>
  <si>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</si>
  <si>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</si>
  <si>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</si>
  <si>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</si>
  <si>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</si>
  <si>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</si>
  <si>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</si>
  <si>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</si>
  <si>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</si>
  <si>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</si>
  <si>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</si>
  <si>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</si>
  <si>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</si>
  <si>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</si>
  <si>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</si>
  <si>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</si>
  <si>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</si>
  <si>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</si>
  <si>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</si>
  <si>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</si>
  <si>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</si>
  <si>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</si>
  <si>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</si>
  <si>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</si>
  <si>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</si>
  <si>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</si>
  <si>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</si>
  <si>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</si>
  <si>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</si>
  <si>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</si>
  <si>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</si>
  <si>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</si>
  <si>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</si>
  <si>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</si>
  <si>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</si>
  <si>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</si>
  <si>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</si>
  <si>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</si>
  <si>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</si>
  <si>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</si>
  <si>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</si>
  <si>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</si>
  <si>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</si>
  <si>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</si>
  <si>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</si>
  <si>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</si>
  <si>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</si>
  <si>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</si>
  <si>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</si>
  <si>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</si>
  <si>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</si>
  <si>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</si>
  <si>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</si>
  <si>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</si>
  <si>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</si>
  <si>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</si>
  <si>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</si>
  <si>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</si>
  <si>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</si>
  <si>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</si>
  <si>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</si>
  <si>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</si>
  <si>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</si>
  <si>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</si>
  <si>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</si>
  <si>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</si>
  <si>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</si>
  <si>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</si>
  <si>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</si>
  <si>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</si>
  <si>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</si>
  <si>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</si>
  <si>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</si>
  <si>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</si>
  <si>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</si>
  <si>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</si>
  <si>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</si>
  <si>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</si>
  <si>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</si>
  <si>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</si>
  <si>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</si>
  <si>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</si>
  <si>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</si>
  <si>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</si>
  <si>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</si>
  <si>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</si>
  <si>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</si>
  <si>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</si>
  <si>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</si>
  <si>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</si>
  <si>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</si>
  <si>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</si>
  <si>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</si>
  <si>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</si>
  <si>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</si>
  <si>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</si>
  <si>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</si>
  <si>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</si>
  <si>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</si>
  <si>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</si>
  <si>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</si>
  <si>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</si>
  <si>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</si>
  <si>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</si>
  <si>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</si>
  <si>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</si>
  <si>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</si>
  <si>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</si>
  <si>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</si>
  <si>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</si>
  <si>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</si>
  <si>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</si>
  <si>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</si>
  <si>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</si>
  <si>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</si>
  <si>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</si>
  <si>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</si>
  <si>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</si>
  <si>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</si>
  <si>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</si>
  <si>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</si>
  <si>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</si>
  <si>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</si>
  <si>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</si>
  <si>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</si>
  <si>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</si>
  <si>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</si>
  <si>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</si>
  <si>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</si>
  <si>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</si>
  <si>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</si>
  <si>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</si>
  <si>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</si>
  <si>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</si>
  <si>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</si>
  <si>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</si>
  <si>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</si>
  <si>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</si>
  <si>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</si>
  <si>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</si>
  <si>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</si>
  <si>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</si>
  <si>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</si>
  <si>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</si>
  <si>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</si>
  <si>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</si>
  <si>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</si>
  <si>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</si>
  <si>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</si>
  <si>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</si>
  <si>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</si>
  <si>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</si>
  <si>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</si>
  <si>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</si>
  <si>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</si>
  <si>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</si>
  <si>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</si>
  <si>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</si>
  <si>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</si>
  <si>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</si>
  <si>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</si>
  <si>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</si>
  <si>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</si>
  <si>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</si>
  <si>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</si>
  <si>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</si>
  <si>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</si>
  <si>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</si>
  <si>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</si>
  <si>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</si>
  <si>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</si>
  <si>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</si>
  <si>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</si>
  <si>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</si>
  <si>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</si>
  <si>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</si>
  <si>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</si>
  <si>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</si>
  <si>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</si>
  <si>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</si>
  <si>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</si>
  <si>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</si>
  <si>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</si>
  <si>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</si>
  <si>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</si>
  <si>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</si>
  <si>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</si>
  <si>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</si>
  <si>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</si>
  <si>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</si>
  <si>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</si>
  <si>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</si>
  <si>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</si>
  <si>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</si>
  <si>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</si>
  <si>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</si>
  <si>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</si>
  <si>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</si>
  <si>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</si>
  <si>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</si>
  <si>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</si>
  <si>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</si>
  <si>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</si>
  <si>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</si>
  <si>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</si>
  <si>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</si>
  <si>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</si>
  <si>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</si>
  <si>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</si>
  <si>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</si>
  <si>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</si>
  <si>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</si>
  <si>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</si>
  <si>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</si>
  <si>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</si>
  <si>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</si>
  <si>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</si>
  <si>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</si>
  <si>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</si>
  <si>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</si>
  <si>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</si>
  <si>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</si>
  <si>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</si>
  <si>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</si>
  <si>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</si>
  <si>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</si>
  <si>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</si>
  <si>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</si>
  <si>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</si>
  <si>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</si>
  <si>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</si>
  <si>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</si>
  <si>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</si>
  <si>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</si>
  <si>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</si>
  <si>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</si>
  <si>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</si>
  <si>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</si>
  <si>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</si>
  <si>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</si>
  <si>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</si>
  <si>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</si>
  <si>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</si>
  <si>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</si>
  <si>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</si>
  <si>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</si>
  <si>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</si>
  <si>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</si>
  <si>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</si>
  <si>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</si>
  <si>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</si>
  <si>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</si>
  <si>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</si>
  <si>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</si>
  <si>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</si>
  <si>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</si>
  <si>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</si>
  <si>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</si>
  <si>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</si>
  <si>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</si>
  <si>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</si>
  <si>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</si>
  <si>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</si>
  <si>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</si>
  <si>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</si>
  <si>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</si>
  <si>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</si>
  <si>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</si>
  <si>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</si>
  <si>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</si>
  <si>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</si>
  <si>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</si>
  <si>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</si>
  <si>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</si>
  <si>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</si>
  <si>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</si>
  <si>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</si>
  <si>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</si>
  <si>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</si>
  <si>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</si>
  <si>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</si>
  <si>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</si>
  <si>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</si>
  <si>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</si>
  <si>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</si>
  <si>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</si>
  <si>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</si>
  <si>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</si>
  <si>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</si>
  <si>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</si>
  <si>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</si>
  <si>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</si>
  <si>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</si>
  <si>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</si>
  <si>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</si>
  <si>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</si>
  <si>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</si>
  <si>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</si>
  <si>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</si>
  <si>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</si>
  <si>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</si>
  <si>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</si>
  <si>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</si>
  <si>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</si>
  <si>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</si>
  <si>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</si>
  <si>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</si>
  <si>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</si>
  <si>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</si>
  <si>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</si>
  <si>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</si>
  <si>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</si>
  <si>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</si>
  <si>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</si>
  <si>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</si>
  <si>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</si>
  <si>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</si>
  <si>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</si>
  <si>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</si>
  <si>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</si>
  <si>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</si>
  <si>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</si>
  <si>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</si>
  <si>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</si>
  <si>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</si>
  <si>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</si>
  <si>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</si>
  <si>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</si>
  <si>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</si>
  <si>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</si>
  <si>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</si>
  <si>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</si>
  <si>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</si>
  <si>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</si>
  <si>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</si>
  <si>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</si>
  <si>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</si>
  <si>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</si>
  <si>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</si>
  <si>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</si>
  <si>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</si>
  <si>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</si>
  <si>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</si>
  <si>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</si>
  <si>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</si>
  <si>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</si>
  <si>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</si>
  <si>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</si>
  <si>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</si>
  <si>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</si>
  <si>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</si>
  <si>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</si>
  <si>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</si>
  <si>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</si>
  <si>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</si>
  <si>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</si>
  <si>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</si>
  <si>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</si>
  <si>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</si>
  <si>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</si>
  <si>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</si>
  <si>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</si>
  <si>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</si>
  <si>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</si>
  <si>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</si>
  <si>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</si>
  <si>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</si>
  <si>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</si>
  <si>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</si>
  <si>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</si>
  <si>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</si>
  <si>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</si>
  <si>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</si>
  <si>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</si>
  <si>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</si>
  <si>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</si>
  <si>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</si>
  <si>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</si>
  <si>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</si>
  <si>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</si>
  <si>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</si>
  <si>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</si>
  <si>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</si>
  <si>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</si>
  <si>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</si>
  <si>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</si>
  <si>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</si>
  <si>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</si>
  <si>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</si>
  <si>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</si>
  <si>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</si>
  <si>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</si>
  <si>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</si>
  <si>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</si>
  <si>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</si>
  <si>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</si>
  <si>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</si>
  <si>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</si>
  <si>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</si>
  <si>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</si>
  <si>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</si>
  <si>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</si>
  <si>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</si>
  <si>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</si>
  <si>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</si>
  <si>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</si>
  <si>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</si>
  <si>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</si>
  <si>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</si>
  <si>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</si>
  <si>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</si>
  <si>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</si>
  <si>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</si>
  <si>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</si>
  <si>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</si>
  <si>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</si>
  <si>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</si>
  <si>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</si>
  <si>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</si>
  <si>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</si>
  <si>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</si>
  <si>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</si>
  <si>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</si>
  <si>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</si>
  <si>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</si>
  <si>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</si>
  <si>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</si>
  <si>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</si>
  <si>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</si>
  <si>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</si>
  <si>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</si>
  <si>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</si>
  <si>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</si>
  <si>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</si>
  <si>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</si>
  <si>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</si>
  <si>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</si>
  <si>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</si>
  <si>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</si>
  <si>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</si>
  <si>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</si>
  <si>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</si>
  <si>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</si>
  <si>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</si>
  <si>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</si>
  <si>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</si>
  <si>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</si>
  <si>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</si>
  <si>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</si>
  <si>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</si>
  <si>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</si>
  <si>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</si>
  <si>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</si>
  <si>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</si>
  <si>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</si>
  <si>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</si>
  <si>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</si>
  <si>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</si>
  <si>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</si>
  <si>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</si>
  <si>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</si>
  <si>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</si>
  <si>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</si>
  <si>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</si>
  <si>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</si>
  <si>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</si>
  <si>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</si>
  <si>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</si>
  <si>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</si>
  <si>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</si>
  <si>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</si>
  <si>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</si>
  <si>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</si>
  <si>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</si>
  <si>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</si>
  <si>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</si>
  <si>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</si>
  <si>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</si>
  <si>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</si>
  <si>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</si>
  <si>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</si>
  <si>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</si>
  <si>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</si>
  <si>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</si>
  <si>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</si>
  <si>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</si>
  <si>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</si>
  <si>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</si>
  <si>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</si>
  <si>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</si>
  <si>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</si>
  <si>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</si>
  <si>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</si>
  <si>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</si>
  <si>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</si>
  <si>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</si>
  <si>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</si>
  <si>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</si>
  <si>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</si>
  <si>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</si>
  <si>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</si>
  <si>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</si>
  <si>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</si>
  <si>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</si>
  <si>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</si>
  <si>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</si>
  <si>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</si>
  <si>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</si>
  <si>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</si>
  <si>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</si>
  <si>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</si>
  <si>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</si>
  <si>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</si>
  <si>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</si>
  <si>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</si>
  <si>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</si>
  <si>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</si>
  <si>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</si>
  <si>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</si>
  <si>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</si>
  <si>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</si>
  <si>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</si>
  <si>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</si>
  <si>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</si>
  <si>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</si>
  <si>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</si>
  <si>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</si>
  <si>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</si>
  <si>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</si>
  <si>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</si>
  <si>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</si>
  <si>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</si>
  <si>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</si>
  <si>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</si>
  <si>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</si>
  <si>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</si>
  <si>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</si>
  <si>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</si>
  <si>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</si>
  <si>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</si>
  <si>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</si>
  <si>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</si>
  <si>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</si>
  <si>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</si>
  <si>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</si>
  <si>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</si>
  <si>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</si>
  <si>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</si>
  <si>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</si>
  <si>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</si>
  <si>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</si>
  <si>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</si>
  <si>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</si>
  <si>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</si>
  <si>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</si>
  <si>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</si>
  <si>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</si>
  <si>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</si>
  <si>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</si>
  <si>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</si>
  <si>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</si>
  <si>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</si>
  <si>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</si>
  <si>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</si>
  <si>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</si>
  <si>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</si>
  <si>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</si>
  <si>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</si>
  <si>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</si>
  <si>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</si>
  <si>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</si>
  <si>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</si>
  <si>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</si>
  <si>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</si>
  <si>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</si>
  <si>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</si>
  <si>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</si>
  <si>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</si>
  <si>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</si>
  <si>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</si>
  <si>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</si>
  <si>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</si>
  <si>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</si>
  <si>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</si>
  <si>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</si>
  <si>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</si>
  <si>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</si>
  <si>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</si>
  <si>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</si>
  <si>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</si>
  <si>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</si>
  <si>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</si>
  <si>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</si>
  <si>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</si>
  <si>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</si>
  <si>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</si>
  <si>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</si>
  <si>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</si>
  <si>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</si>
  <si>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</si>
  <si>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</si>
  <si>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</si>
  <si>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</si>
  <si>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</si>
  <si>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</si>
  <si>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</si>
  <si>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</si>
  <si>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</si>
  <si>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</si>
  <si>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</si>
  <si>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</si>
  <si>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</si>
  <si>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</si>
  <si>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</si>
  <si>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</si>
  <si>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</si>
  <si>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</si>
  <si>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</si>
  <si>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</si>
  <si>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</si>
  <si>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</si>
  <si>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</si>
  <si>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</si>
  <si>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</si>
  <si>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</si>
  <si>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</si>
  <si>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</si>
  <si>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</si>
  <si>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</si>
  <si>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</si>
  <si>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</si>
  <si>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</si>
  <si>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</si>
  <si>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</si>
  <si>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</si>
  <si>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</si>
  <si>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</si>
  <si>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</si>
  <si>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</si>
  <si>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</si>
  <si>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</si>
  <si>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</si>
  <si>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</si>
  <si>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</si>
  <si>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</si>
  <si>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</si>
  <si>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</si>
  <si>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</si>
  <si>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</si>
  <si>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</si>
  <si>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</si>
  <si>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</si>
  <si>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</si>
  <si>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</si>
  <si>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</si>
  <si>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</si>
  <si>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</si>
  <si>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</si>
  <si>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</si>
  <si>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</si>
  <si>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</si>
  <si>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</si>
  <si>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</si>
  <si>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</si>
  <si>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</si>
  <si>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</si>
  <si>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</si>
  <si>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</si>
  <si>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</si>
  <si>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</si>
  <si>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</si>
  <si>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</si>
  <si>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</si>
  <si>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</si>
  <si>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</si>
  <si>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</si>
  <si>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</si>
  <si>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</si>
  <si>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</si>
  <si>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</si>
  <si>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</si>
  <si>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</si>
  <si>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</si>
  <si>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</si>
  <si>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</si>
  <si>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</si>
  <si>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</si>
  <si>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</si>
  <si>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</si>
  <si>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</si>
  <si>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</si>
  <si>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</si>
  <si>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</si>
  <si>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</si>
  <si>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</si>
  <si>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</si>
  <si>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</si>
  <si>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</si>
  <si>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</si>
  <si>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</si>
  <si>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</si>
  <si>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</si>
  <si>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</si>
  <si>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</si>
  <si>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</si>
  <si>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</si>
  <si>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</si>
  <si>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</si>
  <si>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</si>
  <si>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</si>
  <si>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</si>
  <si>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</si>
  <si>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</si>
  <si>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</si>
  <si>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</si>
  <si>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</si>
  <si>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</si>
  <si>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</si>
  <si>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</si>
  <si>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</si>
  <si>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</si>
  <si>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</si>
  <si>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</si>
  <si>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</si>
  <si>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</si>
  <si>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</si>
  <si>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</si>
  <si>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</si>
  <si>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</si>
  <si>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</si>
  <si>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</si>
  <si>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</si>
  <si>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</si>
  <si>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</si>
  <si>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</si>
  <si>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</si>
  <si>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</si>
  <si>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</si>
  <si>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</si>
  <si>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</si>
  <si>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</si>
  <si>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</si>
  <si>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</si>
  <si>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</si>
  <si>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</si>
  <si>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</si>
  <si>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</si>
  <si>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</si>
  <si>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</si>
  <si>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</si>
  <si>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</si>
  <si>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</si>
  <si>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</si>
  <si>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</si>
  <si>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</si>
  <si>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</si>
  <si>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</si>
  <si>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</si>
  <si>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</si>
  <si>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</si>
  <si>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</si>
  <si>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</si>
  <si>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</si>
  <si>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</si>
  <si>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</si>
  <si>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</si>
  <si>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</si>
  <si>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</si>
  <si>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</si>
  <si>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</si>
  <si>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</si>
  <si>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</si>
  <si>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</si>
  <si>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</si>
  <si>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</si>
  <si>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</si>
  <si>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</si>
  <si>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</si>
  <si>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</si>
  <si>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</si>
  <si>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</si>
  <si>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</si>
  <si>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</si>
  <si>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</si>
  <si>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</si>
  <si>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</si>
  <si>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</si>
  <si>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</si>
  <si>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</si>
  <si>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</si>
  <si>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</si>
  <si>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</si>
  <si>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</si>
  <si>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</si>
  <si>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</si>
  <si>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</si>
  <si>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</si>
  <si>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</si>
  <si>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</si>
  <si>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</si>
  <si>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</si>
  <si>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</si>
  <si>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</si>
  <si>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</si>
  <si>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</si>
  <si>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</si>
  <si>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</si>
  <si>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</si>
  <si>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</si>
  <si>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</si>
  <si>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</si>
  <si>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</si>
  <si>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</si>
  <si>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</si>
  <si>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</si>
  <si>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</si>
  <si>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</si>
  <si>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</si>
  <si>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</si>
  <si>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</si>
  <si>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</si>
  <si>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</si>
  <si>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</si>
  <si>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</si>
  <si>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</si>
  <si>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</si>
  <si>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</si>
  <si>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</si>
  <si>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</si>
  <si>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</si>
  <si>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</si>
  <si>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</si>
  <si>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</si>
  <si>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</si>
  <si>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</si>
  <si>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</si>
  <si>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</si>
  <si>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</si>
  <si>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</si>
  <si>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</si>
  <si>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</si>
  <si>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</si>
  <si>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</si>
  <si>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</si>
  <si>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</si>
  <si>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</si>
  <si>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</si>
  <si>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</si>
  <si>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</si>
  <si>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</si>
  <si>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</si>
  <si>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</si>
  <si>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</si>
  <si>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</si>
  <si>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</si>
  <si>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</si>
  <si>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</si>
  <si>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</si>
  <si>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</si>
  <si>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</si>
  <si>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</si>
  <si>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</si>
  <si>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</si>
  <si>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</si>
  <si>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</si>
  <si>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</si>
  <si>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</si>
  <si>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</si>
  <si>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</si>
  <si>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</si>
  <si>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</si>
  <si>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</si>
  <si>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</si>
  <si>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</si>
  <si>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</si>
  <si>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</si>
  <si>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</si>
  <si>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</si>
  <si>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</si>
  <si>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</si>
  <si>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</si>
  <si>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</si>
  <si>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</si>
  <si>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</si>
  <si>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</si>
  <si>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</si>
  <si>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</si>
  <si>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</si>
  <si>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</si>
  <si>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</si>
  <si>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</si>
  <si>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</si>
  <si>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</si>
  <si>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</si>
  <si>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</si>
  <si>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</si>
  <si>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</si>
  <si>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</si>
  <si>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</si>
  <si>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</si>
  <si>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</si>
  <si>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</si>
  <si>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</si>
  <si>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</si>
  <si>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</si>
  <si>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</si>
  <si>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</si>
  <si>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</si>
  <si>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</si>
  <si>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</si>
  <si>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</si>
  <si>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</si>
  <si>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</si>
  <si>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</si>
  <si>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</si>
  <si>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</si>
  <si>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</si>
  <si>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</si>
  <si>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</si>
  <si>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</si>
  <si>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</si>
  <si>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</si>
  <si>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</si>
  <si>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</si>
  <si>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</si>
  <si>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</si>
  <si>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</si>
  <si>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</si>
  <si>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</si>
  <si>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</si>
  <si>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</si>
  <si>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</si>
  <si>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</si>
  <si>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</si>
  <si>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</si>
  <si>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</si>
  <si>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</si>
  <si>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</si>
  <si>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</si>
  <si>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</si>
  <si>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</si>
  <si>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</si>
  <si>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</si>
  <si>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</si>
  <si>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</si>
  <si>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</si>
  <si>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</si>
  <si>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</si>
  <si>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</si>
  <si>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</si>
  <si>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</si>
  <si>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</si>
  <si>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</si>
  <si>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</si>
  <si>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</si>
  <si>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</si>
  <si>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</si>
  <si>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</si>
  <si>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</si>
  <si>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</si>
  <si>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</si>
  <si>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</si>
  <si>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</si>
  <si>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</si>
  <si>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</si>
  <si>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</si>
  <si>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</si>
  <si>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</si>
  <si>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</si>
  <si>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</si>
  <si>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</si>
  <si>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</si>
  <si>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</si>
  <si>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</si>
  <si>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</si>
  <si>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</si>
  <si>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</si>
  <si>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</si>
  <si>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</si>
  <si>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</si>
  <si>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</si>
  <si>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</si>
  <si>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</si>
  <si>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</si>
  <si>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</si>
  <si>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</si>
  <si>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</si>
  <si>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</si>
  <si>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</si>
  <si>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</si>
  <si>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</si>
  <si>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</si>
  <si>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</si>
  <si>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</si>
  <si>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</si>
  <si>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</si>
  <si>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</si>
  <si>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</si>
  <si>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</si>
  <si>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</si>
  <si>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</si>
  <si>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</si>
  <si>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</si>
  <si>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</si>
  <si>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</si>
  <si>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</si>
  <si>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</si>
  <si>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</si>
  <si>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</si>
  <si>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</si>
  <si>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</si>
  <si>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</si>
  <si>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</si>
  <si>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</si>
  <si>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</si>
  <si>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</si>
  <si>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</si>
  <si>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</si>
  <si>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</si>
  <si>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</si>
  <si>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</si>
  <si>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</si>
  <si>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</si>
  <si>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</si>
  <si>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</si>
  <si>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</si>
  <si>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</si>
  <si>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</si>
  <si>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</si>
  <si>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</si>
  <si>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</si>
  <si>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</si>
  <si>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</si>
  <si>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</si>
  <si>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</si>
  <si>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</si>
  <si>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</si>
  <si>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</si>
  <si>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</si>
  <si>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</si>
  <si>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</si>
  <si>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</si>
  <si>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</si>
  <si>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</si>
  <si>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</si>
  <si>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</si>
  <si>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</si>
  <si>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</si>
  <si>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</si>
  <si>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</si>
  <si>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</si>
  <si>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</si>
  <si>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</si>
  <si>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</si>
  <si>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</si>
  <si>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</si>
  <si>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</si>
  <si>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</si>
  <si>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</si>
  <si>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</si>
  <si>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</si>
  <si>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</si>
  <si>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</si>
  <si>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</si>
  <si>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</si>
  <si>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</si>
  <si>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</si>
  <si>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</si>
  <si>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</si>
  <si>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</si>
  <si>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</si>
  <si>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</si>
  <si>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</si>
  <si>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</si>
  <si>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</si>
  <si>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</si>
  <si>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</si>
  <si>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</si>
  <si>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</si>
  <si>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</si>
  <si>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</si>
  <si>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</si>
  <si>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</si>
  <si>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</si>
  <si>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</si>
  <si>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</si>
  <si>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</si>
  <si>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</si>
  <si>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</si>
  <si>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</si>
  <si>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</si>
  <si>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</si>
  <si>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</si>
  <si>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</si>
  <si>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</si>
  <si>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</si>
  <si>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</si>
  <si>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</si>
  <si>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</si>
  <si>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</si>
  <si>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</si>
  <si>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</si>
  <si>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</si>
  <si>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</si>
  <si>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</si>
  <si>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</si>
  <si>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</si>
  <si>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</si>
  <si>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</si>
  <si>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</si>
  <si>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</si>
  <si>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</si>
  <si>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</si>
  <si>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</si>
  <si>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</si>
  <si>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</si>
  <si>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</si>
  <si>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</si>
  <si>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</si>
  <si>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</si>
  <si>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</si>
  <si>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</si>
  <si>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</si>
  <si>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</si>
  <si>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</si>
  <si>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</si>
  <si>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</si>
  <si>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</si>
  <si>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</si>
  <si>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</si>
  <si>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</si>
  <si>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</si>
  <si>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</si>
  <si>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</si>
  <si>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</si>
  <si>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</si>
  <si>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</si>
  <si>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</si>
  <si>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</si>
  <si>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</si>
  <si>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</si>
  <si>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</si>
  <si>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</si>
  <si>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</si>
  <si>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</si>
  <si>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</si>
  <si>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</si>
  <si>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</si>
  <si>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</si>
  <si>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</si>
  <si>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</si>
  <si>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</si>
  <si>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</si>
  <si>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</si>
  <si>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</si>
  <si>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</si>
  <si>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</si>
  <si>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</si>
  <si>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</si>
  <si>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</si>
  <si>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</si>
  <si>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</si>
  <si>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</si>
  <si>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</si>
  <si>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</si>
  <si>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</si>
  <si>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</si>
  <si>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</si>
  <si>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</si>
  <si>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</si>
  <si>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</si>
  <si>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</si>
  <si>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</si>
  <si>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</si>
  <si>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</si>
  <si>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</si>
  <si>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</si>
  <si>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</si>
  <si>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</si>
  <si>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</si>
  <si>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</si>
  <si>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</si>
  <si>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</si>
  <si>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</si>
  <si>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</si>
  <si>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</si>
  <si>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</si>
  <si>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</si>
  <si>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</si>
  <si>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</si>
  <si>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</si>
  <si>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</si>
  <si>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</si>
  <si>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</si>
  <si>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</si>
  <si>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</si>
  <si>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</si>
  <si>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</si>
  <si>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</si>
  <si>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</si>
  <si>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</si>
  <si>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</si>
  <si>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</si>
  <si>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</si>
  <si>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</si>
  <si>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</si>
  <si>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</si>
  <si>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</si>
  <si>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</si>
  <si>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</si>
  <si>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</si>
  <si>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</si>
  <si>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</si>
  <si>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</si>
  <si>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</si>
  <si>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</si>
  <si>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</si>
  <si>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</si>
  <si>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</si>
  <si>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</si>
  <si>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</si>
  <si>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</si>
  <si>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</si>
  <si>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</si>
  <si>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</si>
  <si>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</si>
  <si>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</si>
  <si>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</si>
  <si>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</si>
  <si>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</si>
  <si>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</si>
  <si>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</si>
  <si>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</si>
  <si>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</si>
  <si>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</si>
  <si>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</si>
  <si>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</si>
  <si>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</si>
  <si>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</si>
  <si>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</si>
  <si>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</si>
  <si>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</si>
  <si>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</si>
  <si>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</si>
  <si>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</si>
  <si>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</si>
  <si>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</si>
  <si>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</si>
  <si>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</si>
  <si>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</si>
  <si>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</si>
  <si>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</si>
  <si>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</si>
  <si>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</si>
  <si>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</si>
  <si>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</si>
  <si>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</si>
  <si>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</si>
  <si>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</si>
  <si>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</si>
  <si>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</si>
  <si>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</si>
  <si>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</si>
  <si>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</si>
  <si>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</si>
  <si>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</si>
  <si>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</si>
  <si>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</si>
  <si>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</si>
  <si>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</si>
  <si>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</si>
  <si>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</si>
  <si>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</si>
  <si>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</si>
  <si>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</si>
  <si>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</si>
  <si>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</si>
  <si>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</si>
  <si>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</si>
  <si>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</si>
  <si>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</si>
  <si>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</si>
  <si>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</si>
  <si>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</si>
  <si>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</si>
  <si>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</si>
  <si>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</si>
  <si>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</si>
  <si>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</si>
  <si>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</si>
  <si>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</si>
  <si>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</si>
  <si>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</si>
  <si>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</si>
  <si>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</si>
  <si>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</si>
  <si>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</si>
  <si>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</si>
  <si>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</si>
  <si>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</si>
  <si>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</si>
  <si>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</si>
  <si>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</si>
  <si>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</si>
  <si>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</si>
  <si>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</si>
  <si>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</si>
  <si>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</si>
  <si>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</si>
  <si>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</si>
  <si>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</si>
  <si>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</si>
  <si>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</si>
  <si>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</si>
  <si>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</si>
  <si>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</si>
  <si>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</si>
  <si>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</si>
  <si>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</si>
  <si>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</si>
  <si>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</si>
  <si>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</si>
  <si>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</si>
  <si>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</si>
  <si>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</si>
  <si>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</si>
  <si>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</si>
  <si>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</si>
  <si>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</si>
  <si>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</si>
  <si>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</si>
  <si>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</si>
  <si>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</si>
  <si>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</si>
  <si>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</si>
  <si>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</si>
  <si>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</si>
  <si>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</si>
  <si>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</si>
  <si>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</si>
  <si>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</si>
  <si>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</si>
  <si>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</si>
  <si>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</si>
  <si>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</si>
  <si>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</si>
  <si>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</si>
  <si>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</si>
  <si>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</si>
  <si>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</si>
  <si>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</si>
  <si>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</si>
  <si>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</si>
  <si>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</si>
  <si>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</si>
  <si>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</si>
  <si>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</si>
  <si>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</si>
  <si>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</si>
  <si>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</si>
  <si>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</si>
  <si>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</si>
  <si>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</si>
  <si>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</si>
  <si>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</si>
  <si>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</si>
  <si>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</si>
  <si>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</si>
  <si>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</si>
  <si>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</si>
  <si>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</si>
  <si>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</si>
  <si>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</si>
  <si>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</si>
  <si>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</si>
  <si>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</si>
  <si>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</si>
  <si>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</si>
  <si>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</si>
  <si>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</si>
  <si>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</si>
  <si>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</si>
  <si>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</si>
  <si>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</si>
  <si>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</si>
  <si>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</si>
  <si>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</si>
  <si>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</si>
  <si>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</si>
  <si>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</si>
  <si>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</si>
  <si>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</si>
  <si>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</si>
  <si>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</si>
  <si>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</si>
  <si>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</si>
  <si>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</si>
  <si>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</si>
  <si>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</si>
  <si>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</si>
  <si>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</si>
  <si>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</si>
  <si>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</si>
  <si>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</si>
  <si>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</si>
  <si>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</si>
  <si>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</si>
  <si>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</si>
  <si>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</si>
  <si>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</si>
  <si>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</si>
  <si>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</si>
  <si>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</si>
  <si>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</si>
  <si>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</si>
  <si>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</si>
  <si>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</si>
  <si>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</si>
  <si>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</si>
  <si>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</si>
  <si>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</si>
  <si>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</si>
  <si>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</si>
  <si>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</si>
  <si>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</si>
  <si>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</si>
  <si>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</si>
  <si>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</si>
  <si>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</si>
  <si>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</si>
  <si>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</si>
  <si>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</si>
  <si>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</si>
  <si>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</si>
  <si>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</si>
  <si>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</si>
  <si>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</si>
  <si>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</si>
  <si>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</si>
  <si>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</si>
  <si>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</si>
  <si>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</si>
  <si>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</si>
  <si>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</si>
  <si>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</si>
  <si>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</si>
  <si>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</si>
  <si>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</si>
  <si>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</si>
  <si>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</si>
  <si>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</si>
  <si>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</si>
  <si>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</si>
  <si>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</si>
  <si>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</si>
  <si>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</si>
  <si>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</si>
  <si>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</si>
  <si>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</si>
  <si>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</si>
  <si>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</si>
  <si>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</si>
  <si>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</si>
  <si>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</si>
  <si>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</si>
  <si>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</si>
  <si>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</si>
  <si>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</si>
  <si>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</si>
  <si>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</si>
  <si>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</si>
  <si>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</si>
  <si>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</si>
  <si>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</si>
  <si>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</si>
  <si>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</si>
  <si>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</si>
  <si>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</si>
  <si>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</si>
  <si>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</si>
  <si>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</si>
  <si>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</si>
  <si>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</si>
  <si>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</si>
  <si>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</si>
  <si>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</si>
  <si>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</si>
  <si>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</si>
  <si>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</si>
  <si>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</si>
  <si>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</si>
  <si>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</si>
  <si>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</si>
  <si>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</si>
  <si>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</si>
  <si>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</si>
  <si>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</si>
  <si>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</si>
  <si>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</si>
  <si>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</si>
  <si>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</si>
  <si>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</si>
  <si>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</si>
  <si>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</si>
  <si>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</si>
  <si>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</si>
  <si>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</si>
  <si>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</si>
  <si>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</si>
  <si>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</si>
  <si>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</si>
  <si>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</si>
  <si>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</si>
  <si>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</si>
  <si>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</si>
  <si>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</si>
  <si>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</si>
  <si>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</si>
  <si>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</si>
  <si>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</si>
  <si>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</si>
  <si>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</si>
  <si>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</si>
  <si>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</si>
  <si>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</si>
  <si>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</si>
  <si>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</si>
  <si>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</si>
  <si>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</si>
  <si>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</si>
  <si>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</si>
  <si>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</si>
  <si>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</si>
  <si>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</si>
  <si>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</si>
  <si>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</si>
  <si>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</si>
  <si>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</si>
  <si>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</si>
  <si>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</si>
  <si>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</si>
  <si>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</si>
  <si>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</si>
  <si>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</si>
  <si>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</si>
  <si>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</si>
  <si>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</si>
  <si>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</si>
  <si>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</si>
  <si>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</si>
  <si>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</si>
  <si>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</si>
  <si>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</si>
  <si>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</si>
  <si>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</si>
  <si>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</si>
  <si>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</si>
  <si>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</si>
  <si>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</si>
  <si>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</si>
  <si>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</si>
  <si>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</si>
  <si>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</si>
  <si>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</si>
  <si>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</si>
  <si>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</si>
  <si>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</si>
  <si>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</si>
  <si>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</si>
  <si>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</si>
  <si>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</si>
  <si>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</si>
  <si>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</si>
  <si>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</si>
  <si>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</si>
  <si>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</si>
  <si>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</si>
  <si>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</si>
  <si>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</si>
  <si>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</si>
  <si>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</si>
  <si>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</si>
  <si>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</si>
  <si>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</si>
  <si>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</si>
  <si>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</si>
  <si>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</si>
  <si>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</si>
  <si>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</si>
  <si>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</si>
  <si>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</si>
  <si>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</si>
  <si>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</si>
  <si>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</si>
  <si>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</si>
  <si>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</si>
  <si>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</si>
  <si>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</si>
  <si>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</si>
  <si>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</si>
  <si>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</si>
  <si>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</si>
  <si>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</si>
  <si>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</si>
  <si>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</si>
  <si>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</si>
  <si>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</si>
  <si>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</si>
  <si>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</si>
  <si>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</si>
  <si>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</si>
  <si>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</si>
  <si>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</si>
  <si>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</si>
  <si>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</si>
  <si>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</si>
  <si>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</si>
  <si>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</si>
  <si>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</si>
  <si>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</si>
  <si>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</si>
  <si>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</si>
  <si>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</si>
  <si>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</si>
  <si>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</si>
  <si>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</si>
  <si>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</si>
  <si>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</si>
  <si>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</si>
  <si>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</si>
  <si>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</si>
  <si>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</si>
  <si>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</si>
  <si>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</si>
  <si>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</si>
  <si>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</si>
  <si>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</si>
  <si>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</si>
  <si>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</si>
  <si>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</si>
  <si>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</si>
  <si>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</si>
  <si>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</si>
  <si>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</si>
  <si>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</si>
  <si>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</si>
  <si>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</si>
  <si>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</si>
  <si>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</si>
  <si>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</si>
  <si>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</si>
  <si>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</si>
  <si>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</si>
  <si>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</si>
  <si>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</si>
  <si>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</si>
  <si>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</si>
  <si>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</si>
  <si>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</si>
  <si>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</si>
  <si>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</si>
  <si>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</si>
  <si>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</si>
  <si>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</si>
  <si>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</si>
  <si>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</si>
  <si>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</si>
  <si>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</si>
  <si>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</si>
  <si>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</si>
  <si>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</si>
  <si>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</si>
  <si>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</si>
  <si>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</si>
  <si>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</si>
  <si>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</si>
  <si>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</si>
  <si>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</si>
  <si>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</si>
  <si>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</si>
  <si>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</si>
  <si>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</si>
  <si>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</si>
  <si>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</si>
  <si>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</si>
  <si>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</si>
  <si>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</si>
  <si>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</si>
  <si>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</si>
  <si>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</si>
  <si>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</si>
  <si>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</si>
  <si>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</si>
  <si>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</si>
  <si>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</si>
  <si>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</si>
  <si>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</si>
  <si>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</si>
  <si>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</si>
  <si>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</si>
  <si>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</si>
  <si>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</si>
  <si>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</si>
  <si>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</si>
  <si>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</si>
  <si>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</si>
  <si>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</si>
  <si>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</si>
  <si>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</si>
  <si>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</si>
  <si>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</si>
  <si>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</si>
  <si>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</si>
  <si>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</si>
  <si>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</si>
  <si>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</si>
  <si>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</si>
  <si>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</si>
  <si>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</si>
  <si>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</si>
  <si>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</si>
  <si>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</si>
  <si>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</si>
  <si>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</si>
  <si>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</si>
  <si>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</si>
  <si>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</si>
  <si>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</si>
  <si>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</si>
  <si>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</si>
  <si>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</si>
  <si>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</si>
  <si>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</si>
  <si>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</si>
  <si>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</si>
  <si>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</si>
  <si>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</si>
  <si>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</si>
  <si>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</si>
  <si>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</si>
  <si>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</si>
  <si>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</si>
  <si>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</si>
  <si>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</si>
  <si>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</si>
  <si>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</si>
  <si>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</si>
  <si>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</si>
  <si>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</si>
  <si>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</si>
  <si>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</si>
  <si>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</si>
  <si>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</si>
  <si>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</si>
  <si>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</si>
  <si>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</si>
  <si>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</si>
  <si>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</si>
  <si>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</si>
  <si>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</si>
  <si>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</si>
  <si>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</si>
  <si>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</si>
  <si>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</si>
  <si>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</si>
  <si>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</si>
  <si>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</si>
  <si>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</si>
  <si>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</si>
  <si>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</si>
  <si>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</si>
  <si>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</si>
  <si>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</si>
  <si>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</si>
  <si>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</si>
  <si>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</si>
  <si>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</si>
  <si>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</si>
  <si>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</si>
  <si>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</si>
  <si>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</si>
  <si>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</si>
  <si>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</si>
  <si>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</si>
  <si>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</si>
  <si>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</si>
  <si>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</si>
  <si>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</si>
  <si>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</si>
  <si>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</si>
  <si>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</si>
  <si>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</si>
  <si>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</si>
  <si>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</si>
  <si>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</si>
  <si>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</si>
  <si>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</si>
  <si>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</si>
  <si>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</si>
  <si>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</si>
  <si>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</si>
  <si>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</si>
  <si>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</si>
  <si>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</si>
  <si>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</si>
  <si>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</si>
  <si>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</si>
  <si>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</si>
  <si>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</si>
  <si>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</si>
  <si>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</si>
  <si>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</si>
  <si>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</si>
  <si>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</si>
  <si>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</si>
  <si>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</si>
  <si>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</si>
  <si>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</si>
  <si>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</si>
  <si>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</si>
  <si>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</si>
  <si>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</si>
  <si>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</si>
  <si>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</si>
  <si>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</si>
  <si>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</si>
  <si>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</si>
  <si>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</si>
  <si>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</si>
  <si>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</si>
  <si>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</si>
  <si>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</si>
  <si>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</si>
  <si>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</si>
  <si>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</si>
  <si>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</si>
  <si>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</si>
  <si>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</si>
  <si>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</si>
  <si>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</si>
  <si>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</si>
  <si>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</si>
  <si>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</si>
  <si>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</si>
  <si>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</si>
  <si>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</si>
  <si>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</si>
  <si>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</si>
  <si>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</si>
  <si>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</si>
  <si>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</si>
  <si>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</si>
  <si>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</si>
  <si>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</si>
  <si>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</si>
  <si>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</si>
  <si>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</si>
  <si>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</si>
  <si>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</si>
  <si>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</si>
  <si>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</si>
  <si>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</si>
  <si>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</si>
  <si>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</si>
  <si>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</si>
  <si>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</si>
  <si>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</si>
  <si>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</si>
  <si>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</si>
  <si>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</si>
  <si>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</si>
  <si>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</si>
  <si>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</si>
  <si>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</si>
  <si>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</si>
  <si>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</si>
  <si>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</si>
  <si>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</si>
  <si>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</si>
  <si>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</si>
  <si>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</si>
  <si>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</si>
  <si>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</si>
  <si>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</si>
  <si>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</si>
  <si>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</si>
  <si>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</si>
  <si>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</si>
  <si>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</si>
  <si>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</si>
  <si>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</si>
  <si>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</si>
  <si>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</si>
  <si>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</si>
  <si>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</si>
  <si>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</si>
  <si>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</si>
  <si>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</si>
  <si>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</si>
  <si>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</si>
  <si>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</si>
  <si>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</si>
  <si>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</si>
  <si>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</si>
  <si>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</si>
  <si>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</si>
  <si>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</si>
  <si>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</si>
  <si>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</si>
  <si>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</si>
  <si>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</si>
  <si>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</si>
  <si>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</si>
  <si>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</si>
  <si>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</si>
  <si>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</si>
  <si>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</si>
  <si>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</si>
  <si>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</si>
  <si>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</si>
  <si>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</si>
  <si>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</si>
  <si>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</si>
  <si>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</si>
  <si>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</si>
  <si>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</si>
  <si>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</si>
  <si>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</si>
  <si>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</si>
  <si>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</si>
  <si>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</si>
  <si>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</si>
  <si>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</si>
  <si>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</si>
  <si>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</si>
  <si>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</si>
  <si>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</si>
  <si>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</si>
  <si>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</si>
  <si>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</si>
  <si>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</si>
  <si>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</si>
  <si>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</si>
  <si>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</si>
  <si>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</si>
  <si>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</si>
  <si>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</si>
  <si>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</si>
  <si>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</si>
  <si>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</si>
  <si>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</si>
  <si>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</si>
  <si>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</si>
  <si>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</si>
  <si>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</si>
  <si>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</si>
  <si>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</si>
  <si>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</si>
  <si>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</si>
  <si>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</si>
  <si>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</si>
  <si>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</si>
  <si>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</si>
  <si>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</si>
  <si>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</si>
  <si>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</si>
  <si>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</si>
  <si>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</si>
  <si>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</si>
  <si>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</si>
  <si>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</si>
  <si>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</si>
  <si>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</si>
  <si>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</si>
  <si>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</si>
  <si>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</si>
  <si>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</si>
  <si>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</si>
  <si>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</si>
  <si>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</si>
  <si>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</si>
  <si>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</si>
  <si>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</si>
  <si>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</si>
  <si>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</si>
  <si>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</si>
  <si>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</si>
  <si>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</si>
  <si>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</si>
  <si>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</si>
  <si>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</si>
  <si>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</si>
  <si>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</si>
  <si>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</si>
  <si>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</si>
  <si>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</si>
  <si>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</si>
  <si>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</si>
  <si>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</si>
  <si>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</si>
  <si>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</si>
  <si>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</si>
  <si>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</si>
  <si>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</si>
  <si>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</si>
  <si>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</si>
  <si>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</si>
  <si>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</si>
  <si>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</si>
  <si>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</si>
  <si>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</si>
  <si>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</si>
  <si>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</si>
  <si>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</si>
  <si>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</si>
  <si>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</si>
  <si>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</si>
  <si>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</si>
  <si>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</si>
  <si>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</si>
  <si>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</si>
  <si>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</si>
  <si>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</si>
  <si>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</si>
  <si>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</si>
  <si>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</si>
  <si>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</si>
  <si>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</si>
  <si>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</si>
  <si>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</si>
  <si>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</si>
  <si>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</si>
  <si>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</si>
  <si>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</si>
  <si>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</si>
  <si>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</si>
  <si>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</si>
  <si>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</si>
  <si>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</si>
  <si>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</si>
  <si>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</si>
  <si>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</si>
  <si>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</si>
  <si>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</si>
  <si>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</si>
  <si>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</si>
  <si>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</si>
  <si>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</si>
  <si>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</si>
  <si>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</si>
  <si>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</si>
  <si>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</si>
  <si>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</si>
  <si>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</si>
  <si>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</si>
  <si>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</si>
  <si>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</si>
  <si>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</si>
  <si>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</si>
  <si>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</si>
  <si>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</si>
  <si>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</si>
  <si>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</si>
  <si>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</si>
  <si>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</si>
  <si>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</si>
  <si>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</si>
  <si>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</si>
  <si>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</si>
  <si>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</si>
  <si>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</si>
  <si>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</si>
  <si>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</si>
  <si>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</si>
  <si>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</si>
  <si>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</si>
  <si>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</si>
  <si>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</si>
  <si>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</si>
  <si>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</si>
  <si>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</si>
  <si>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</si>
  <si>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</si>
  <si>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</si>
  <si>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</si>
  <si>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</si>
  <si>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</si>
  <si>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</si>
  <si>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</si>
  <si>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</si>
  <si>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</si>
  <si>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</si>
  <si>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</si>
  <si>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</si>
  <si>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</si>
  <si>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</si>
  <si>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</si>
  <si>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</si>
  <si>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</si>
  <si>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</si>
  <si>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</si>
  <si>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</si>
  <si>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</si>
  <si>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</si>
  <si>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</si>
  <si>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</si>
  <si>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</si>
  <si>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</si>
  <si>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</si>
  <si>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</si>
  <si>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</si>
  <si>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</si>
  <si>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</si>
  <si>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</si>
  <si>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</si>
  <si>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</si>
  <si>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</si>
  <si>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</si>
  <si>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</si>
  <si>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</si>
  <si>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</si>
  <si>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</si>
  <si>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</si>
  <si>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</si>
  <si>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</si>
  <si>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</si>
  <si>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</si>
  <si>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</si>
  <si>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</si>
  <si>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</si>
  <si>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</si>
  <si>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</si>
  <si>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</si>
  <si>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</si>
  <si>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</si>
  <si>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</si>
  <si>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</si>
  <si>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</si>
  <si>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</si>
  <si>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</si>
  <si>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</si>
  <si>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</si>
  <si>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</si>
  <si>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</si>
  <si>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</si>
  <si>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</si>
  <si>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</si>
  <si>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</si>
  <si>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</si>
  <si>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</si>
  <si>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</si>
  <si>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</si>
  <si>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</si>
  <si>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</si>
  <si>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</si>
  <si>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</si>
  <si>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</si>
  <si>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</si>
  <si>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</si>
  <si>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</si>
  <si>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</si>
  <si>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</si>
  <si>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</si>
  <si>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</si>
  <si>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</si>
  <si>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</si>
  <si>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</si>
  <si>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</si>
  <si>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</si>
  <si>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</si>
  <si>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</si>
  <si>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</si>
  <si>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</si>
  <si>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</si>
  <si>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</si>
  <si>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</si>
  <si>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</si>
  <si>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</si>
  <si>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</si>
  <si>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</si>
  <si>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</si>
  <si>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</si>
  <si>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</si>
  <si>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</si>
  <si>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</si>
  <si>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</si>
  <si>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</si>
  <si>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</si>
  <si>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</si>
  <si>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</si>
  <si>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</si>
  <si>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</si>
  <si>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</si>
  <si>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</si>
  <si>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</si>
  <si>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</si>
  <si>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</si>
  <si>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</si>
  <si>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</si>
  <si>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</si>
  <si>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</si>
  <si>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</si>
  <si>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</si>
  <si>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</si>
  <si>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</si>
  <si>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</si>
  <si>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</si>
  <si>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</si>
  <si>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</si>
  <si>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</si>
  <si>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</si>
  <si>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</si>
  <si>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</si>
  <si>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</si>
  <si>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</si>
  <si>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</si>
  <si>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</si>
  <si>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</si>
  <si>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</si>
  <si>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</si>
  <si>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</si>
  <si>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</si>
  <si>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</si>
  <si>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</si>
  <si>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</si>
  <si>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</si>
  <si>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</si>
  <si>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</si>
  <si>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</si>
  <si>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</si>
  <si>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</si>
  <si>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</si>
  <si>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</si>
  <si>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</si>
  <si>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</si>
  <si>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</si>
  <si>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</si>
  <si>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</si>
  <si>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</si>
  <si>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</si>
  <si>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</si>
  <si>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</si>
  <si>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</si>
  <si>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</si>
  <si>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</si>
  <si>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</si>
  <si>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</si>
  <si>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</si>
  <si>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</si>
  <si>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</si>
  <si>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</si>
  <si>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</si>
  <si>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</si>
  <si>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</si>
  <si>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</si>
  <si>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</si>
  <si>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</si>
  <si>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</si>
  <si>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</si>
  <si>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</si>
  <si>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</si>
  <si>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</si>
  <si>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</si>
  <si>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</si>
  <si>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</si>
  <si>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</si>
  <si>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</si>
  <si>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</si>
  <si>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</si>
  <si>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</si>
  <si>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</si>
  <si>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</si>
  <si>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</si>
  <si>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</si>
  <si>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</si>
  <si>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</si>
  <si>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</si>
  <si>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</si>
  <si>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</si>
  <si>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</si>
  <si>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</si>
  <si>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</si>
  <si>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</si>
  <si>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</si>
  <si>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</si>
  <si>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</si>
  <si>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</si>
  <si>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</si>
  <si>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</si>
  <si>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</si>
  <si>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</si>
  <si>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</si>
  <si>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</si>
  <si>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</si>
  <si>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</si>
  <si>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</si>
  <si>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</si>
  <si>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</si>
  <si>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</si>
  <si>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</si>
  <si>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</si>
  <si>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</si>
  <si>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</si>
  <si>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</si>
  <si>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</si>
  <si>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</si>
  <si>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</si>
  <si>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</si>
  <si>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</si>
  <si>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</si>
  <si>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</si>
  <si>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</si>
  <si>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</si>
  <si>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</si>
  <si>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</si>
  <si>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</si>
  <si>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</si>
  <si>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</si>
  <si>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</si>
  <si>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</si>
  <si>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</si>
  <si>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</si>
  <si>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</si>
  <si>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</si>
  <si>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</si>
  <si>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</si>
  <si>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</si>
  <si>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</si>
  <si>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</si>
  <si>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</si>
  <si>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</si>
  <si>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</si>
  <si>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</si>
  <si>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</si>
  <si>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</si>
  <si>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</si>
  <si>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</si>
  <si>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</si>
  <si>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</si>
  <si>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</si>
  <si>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</si>
  <si>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</si>
  <si>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</si>
  <si>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</si>
  <si>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</si>
  <si>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</si>
  <si>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</si>
  <si>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</si>
  <si>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</si>
  <si>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</si>
  <si>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</si>
  <si>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</si>
  <si>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</si>
  <si>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</si>
  <si>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</si>
  <si>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</si>
  <si>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</si>
  <si>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</si>
  <si>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</si>
  <si>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</si>
  <si>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</si>
  <si>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</si>
  <si>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</si>
  <si>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</si>
  <si>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</si>
  <si>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</si>
  <si>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</si>
  <si>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</si>
  <si>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</si>
  <si>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</si>
  <si>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</si>
  <si>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</si>
  <si>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</si>
  <si>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</si>
  <si>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</si>
  <si>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</si>
  <si>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</si>
  <si>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</si>
  <si>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</si>
  <si>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</si>
  <si>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</si>
  <si>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</si>
  <si>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</si>
  <si>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</si>
  <si>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</si>
  <si>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</si>
  <si>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</si>
  <si>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</si>
  <si>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</si>
  <si>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</si>
  <si>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</si>
  <si>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</si>
  <si>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</si>
  <si>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</si>
  <si>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</si>
  <si>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</si>
  <si>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</si>
  <si>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</si>
  <si>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</si>
  <si>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</si>
  <si>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</si>
  <si>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</si>
  <si>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</si>
  <si>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</si>
  <si>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</si>
  <si>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</si>
  <si>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</si>
  <si>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</si>
  <si>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</si>
  <si>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</si>
  <si>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</si>
  <si>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</si>
  <si>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</si>
  <si>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</si>
  <si>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</si>
  <si>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</si>
  <si>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</si>
  <si>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</si>
  <si>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</si>
  <si>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</si>
  <si>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</si>
  <si>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</si>
  <si>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</si>
  <si>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</si>
  <si>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</si>
  <si>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</si>
  <si>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</si>
  <si>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</si>
  <si>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</si>
  <si>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</si>
  <si>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</si>
  <si>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</si>
  <si>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</si>
  <si>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</si>
  <si>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</si>
  <si>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</si>
  <si>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</si>
  <si>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</si>
  <si>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</si>
  <si>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</si>
  <si>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</si>
  <si>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</si>
  <si>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</si>
  <si>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</si>
  <si>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</si>
  <si>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</si>
  <si>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</si>
  <si>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</si>
  <si>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</si>
  <si>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</si>
  <si>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</si>
  <si>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</si>
  <si>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</si>
  <si>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</si>
  <si>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</si>
  <si>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</si>
  <si>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</si>
  <si>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</si>
  <si>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</si>
  <si>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</si>
  <si>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</si>
  <si>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</si>
  <si>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</si>
  <si>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</si>
  <si>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</si>
  <si>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</si>
  <si>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</si>
  <si>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</si>
  <si>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</si>
  <si>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</si>
  <si>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</si>
  <si>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</si>
  <si>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</si>
  <si>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</si>
  <si>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</si>
  <si>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</si>
  <si>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</si>
  <si>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</si>
  <si>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</si>
  <si>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</si>
  <si>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</si>
  <si>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</si>
  <si>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</si>
  <si>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</si>
  <si>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</si>
  <si>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</si>
  <si>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</si>
  <si>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</si>
  <si>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</si>
  <si>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</si>
  <si>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</si>
  <si>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</si>
  <si>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</si>
  <si>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</si>
  <si>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</si>
  <si>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</si>
  <si>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</si>
  <si>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</si>
  <si>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</si>
  <si>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</si>
  <si>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</si>
  <si>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</si>
  <si>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</si>
  <si>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</si>
  <si>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</si>
  <si>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</si>
  <si>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</si>
  <si>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</si>
  <si>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</si>
  <si>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</si>
  <si>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</si>
  <si>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</si>
  <si>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</si>
  <si>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</si>
  <si>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</si>
  <si>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</si>
  <si>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</si>
  <si>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</si>
  <si>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</si>
  <si>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</si>
  <si>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</si>
  <si>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</si>
  <si>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</si>
  <si>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</si>
  <si>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</si>
  <si>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</si>
  <si>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</si>
  <si>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</si>
  <si>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</si>
  <si>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</si>
  <si>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</si>
  <si>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</si>
  <si>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</si>
  <si>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</si>
  <si>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</si>
  <si>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</si>
  <si>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</si>
  <si>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</si>
  <si>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</si>
  <si>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</si>
  <si>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</si>
  <si>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</si>
  <si>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</si>
  <si>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</si>
  <si>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</si>
  <si>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</si>
  <si>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</si>
  <si>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</si>
  <si>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</si>
  <si>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</si>
  <si>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</si>
  <si>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</si>
  <si>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</si>
  <si>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</si>
  <si>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</si>
  <si>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</si>
  <si>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</si>
  <si>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</si>
  <si>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</si>
  <si>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</si>
  <si>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</si>
  <si>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</si>
  <si>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</si>
  <si>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</si>
  <si>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</si>
  <si>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</si>
  <si>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</si>
  <si>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</si>
  <si>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</si>
  <si>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</si>
  <si>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</si>
  <si>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</si>
  <si>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</si>
  <si>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</si>
  <si>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</si>
  <si>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</si>
  <si>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</si>
  <si>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</si>
  <si>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</si>
  <si>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</si>
  <si>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</si>
  <si>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</si>
  <si>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</si>
  <si>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</si>
  <si>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</si>
  <si>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</si>
  <si>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</si>
  <si>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</si>
  <si>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</si>
  <si>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</si>
  <si>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</si>
  <si>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</si>
  <si>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</si>
  <si>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</si>
  <si>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</si>
  <si>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</si>
  <si>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</si>
  <si>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</si>
  <si>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</si>
  <si>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</si>
  <si>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</si>
  <si>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</si>
  <si>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</si>
  <si>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</si>
  <si>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</si>
  <si>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</si>
  <si>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</si>
  <si>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</si>
  <si>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</si>
  <si>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</si>
  <si>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</si>
  <si>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</si>
  <si>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</si>
  <si>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</si>
  <si>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</si>
  <si>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</si>
  <si>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</si>
  <si>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</si>
  <si>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</si>
  <si>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</si>
  <si>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</si>
  <si>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</si>
  <si>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</si>
  <si>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</si>
  <si>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</si>
  <si>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</si>
  <si>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</si>
  <si>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</si>
  <si>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</si>
  <si>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</si>
  <si>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</si>
  <si>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</si>
  <si>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</si>
  <si>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</si>
  <si>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</si>
  <si>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</si>
  <si>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</si>
  <si>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</si>
  <si>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</si>
  <si>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</si>
  <si>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</si>
  <si>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</si>
  <si>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</si>
  <si>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</si>
  <si>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</si>
  <si>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</si>
  <si>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</si>
  <si>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</si>
  <si>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</si>
  <si>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</si>
  <si>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</si>
  <si>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</si>
  <si>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</si>
  <si>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</si>
  <si>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</si>
  <si>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</si>
  <si>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</si>
  <si>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</si>
  <si>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</si>
  <si>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</si>
  <si>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</si>
  <si>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</si>
  <si>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</si>
  <si>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</si>
  <si>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</si>
  <si>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</si>
  <si>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</si>
  <si>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</si>
  <si>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</si>
  <si>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</si>
  <si>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</si>
  <si>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</si>
  <si>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</si>
  <si>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</si>
  <si>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</si>
  <si>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</si>
  <si>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</si>
  <si>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</si>
  <si>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</si>
  <si>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</si>
  <si>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</si>
  <si>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</si>
  <si>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</si>
  <si>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</si>
  <si>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</si>
  <si>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</si>
  <si>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</si>
  <si>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</si>
  <si>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</si>
  <si>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</si>
  <si>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</si>
  <si>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</si>
  <si>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</si>
  <si>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</si>
  <si>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</si>
  <si>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</si>
  <si>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</si>
  <si>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</si>
  <si>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</si>
  <si>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</si>
  <si>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</si>
  <si>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</si>
  <si>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</si>
  <si>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</si>
  <si>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</si>
  <si>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</si>
  <si>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</si>
  <si>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</si>
  <si>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</si>
  <si>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</si>
  <si>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</si>
  <si>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</si>
  <si>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</si>
  <si>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</si>
  <si>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</si>
  <si>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</si>
  <si>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</si>
  <si>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</si>
  <si>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</si>
  <si>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</si>
  <si>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</si>
  <si>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</si>
  <si>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</si>
  <si>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</si>
  <si>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</si>
  <si>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</si>
  <si>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</si>
  <si>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</si>
  <si>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</si>
  <si>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</si>
  <si>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</si>
  <si>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</si>
  <si>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</si>
  <si>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</si>
  <si>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</si>
  <si>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</si>
  <si>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</si>
  <si>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</si>
  <si>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</si>
  <si>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</si>
  <si>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</si>
  <si>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</si>
  <si>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</si>
  <si>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</si>
  <si>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</si>
  <si>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</si>
  <si>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</si>
  <si>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</si>
  <si>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</si>
  <si>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</si>
  <si>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</si>
  <si>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</si>
  <si>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</si>
  <si>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</si>
  <si>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</si>
  <si>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</si>
  <si>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</si>
  <si>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</si>
  <si>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</si>
  <si>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</si>
  <si>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</si>
  <si>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</si>
  <si>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</si>
  <si>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</si>
  <si>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</si>
  <si>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</si>
  <si>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</si>
  <si>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</si>
  <si>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</si>
  <si>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</si>
  <si>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</si>
  <si>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</si>
  <si>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</si>
  <si>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</si>
  <si>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</si>
  <si>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</si>
  <si>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</si>
  <si>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</si>
  <si>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</si>
  <si>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</si>
  <si>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</si>
  <si>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</si>
  <si>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</si>
  <si>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</si>
  <si>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</si>
  <si>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</si>
  <si>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</si>
  <si>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</si>
  <si>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</si>
  <si>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</si>
  <si>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</si>
  <si>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</si>
  <si>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</si>
  <si>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</si>
  <si>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</si>
  <si>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</si>
  <si>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</si>
  <si>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</si>
  <si>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</si>
  <si>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</si>
  <si>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</si>
  <si>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</si>
  <si>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</si>
  <si>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</si>
  <si>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</si>
  <si>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</si>
  <si>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</si>
  <si>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</si>
  <si>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</si>
  <si>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</si>
  <si>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</si>
  <si>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</si>
  <si>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</si>
  <si>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</si>
  <si>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</si>
  <si>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</si>
  <si>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</si>
  <si>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</si>
  <si>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</si>
  <si>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</si>
  <si>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</si>
  <si>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</si>
  <si>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</si>
  <si>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</si>
  <si>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</si>
  <si>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</si>
  <si>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</si>
  <si>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</si>
  <si>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</si>
  <si>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</si>
  <si>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</si>
  <si>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</si>
  <si>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</si>
  <si>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</si>
  <si>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</si>
  <si>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</si>
  <si>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</si>
  <si>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</si>
  <si>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</si>
  <si>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</si>
  <si>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</si>
  <si>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</si>
  <si>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</si>
  <si>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</si>
  <si>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</si>
  <si>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</si>
  <si>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</si>
  <si>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</si>
  <si>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</si>
  <si>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</si>
  <si>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</si>
  <si>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</si>
  <si>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</si>
  <si>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</si>
  <si>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</si>
  <si>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</si>
  <si>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</si>
  <si>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</si>
  <si>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</si>
  <si>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</si>
  <si>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</si>
  <si>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</si>
  <si>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</si>
  <si>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</si>
  <si>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</si>
  <si>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</si>
  <si>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</si>
  <si>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</si>
  <si>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</si>
  <si>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</si>
  <si>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</si>
  <si>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</si>
  <si>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</si>
  <si>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</si>
  <si>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</si>
  <si>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</si>
  <si>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</si>
  <si>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</si>
  <si>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</si>
  <si>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</si>
  <si>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</si>
  <si>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</si>
  <si>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</si>
  <si>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</si>
  <si>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</si>
  <si>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</si>
  <si>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</si>
  <si>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</si>
  <si>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</si>
  <si>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</si>
  <si>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</si>
  <si>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</si>
  <si>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</si>
  <si>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</si>
  <si>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</si>
  <si>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</si>
  <si>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</si>
  <si>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</si>
  <si>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</si>
  <si>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</si>
  <si>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</si>
  <si>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</si>
  <si>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</si>
  <si>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</si>
  <si>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</si>
  <si>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</si>
  <si>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</si>
  <si>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</si>
  <si>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</si>
  <si>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</si>
  <si>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</si>
  <si>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</si>
  <si>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</si>
  <si>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</si>
  <si>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</si>
  <si>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</si>
  <si>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</si>
  <si>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</si>
  <si>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</si>
  <si>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</si>
  <si>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</si>
  <si>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</si>
  <si>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</si>
  <si>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</si>
  <si>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</si>
  <si>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</si>
  <si>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</si>
  <si>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</si>
  <si>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</si>
  <si>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</si>
  <si>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</si>
  <si>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</si>
  <si>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</si>
  <si>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</si>
  <si>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</si>
  <si>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</si>
  <si>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</si>
  <si>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</si>
  <si>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</si>
  <si>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</si>
  <si>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</si>
  <si>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</si>
  <si>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</si>
  <si>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</si>
  <si>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</si>
  <si>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</si>
  <si>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</si>
  <si>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</si>
  <si>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</si>
  <si>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</si>
  <si>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</si>
  <si>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</si>
  <si>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</si>
  <si>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</si>
  <si>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</si>
  <si>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</si>
  <si>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</si>
  <si>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</si>
  <si>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</si>
  <si>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</si>
  <si>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</si>
  <si>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</si>
  <si>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</si>
  <si>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</si>
  <si>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</si>
  <si>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</si>
  <si>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</si>
  <si>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</si>
  <si>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</si>
  <si>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</si>
  <si>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</si>
  <si>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</si>
  <si>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</si>
  <si>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</si>
  <si>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</si>
  <si>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</si>
  <si>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</si>
  <si>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</si>
  <si>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</si>
  <si>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</si>
  <si>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</si>
  <si>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</si>
  <si>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</si>
  <si>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</si>
  <si>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</si>
  <si>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</si>
  <si>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</si>
  <si>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</si>
  <si>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</si>
  <si>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</si>
  <si>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</si>
  <si>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</si>
  <si>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</si>
  <si>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</si>
  <si>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</si>
  <si>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</si>
  <si>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</si>
  <si>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</si>
  <si>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</si>
  <si>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</si>
  <si>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</si>
  <si>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</si>
  <si>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</si>
  <si>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</si>
  <si>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</si>
  <si>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</si>
  <si>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</si>
  <si>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</si>
  <si>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</si>
  <si>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</si>
  <si>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</si>
  <si>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</si>
  <si>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</si>
  <si>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</si>
  <si>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</si>
  <si>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</si>
  <si>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</si>
  <si>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</si>
  <si>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</si>
  <si>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</si>
  <si>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</si>
  <si>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</si>
  <si>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</si>
  <si>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</si>
  <si>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</si>
  <si>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</si>
  <si>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</si>
  <si>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</si>
  <si>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</si>
  <si>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</si>
  <si>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</si>
  <si>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</si>
  <si>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</si>
  <si>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</si>
  <si>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</si>
  <si>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</si>
  <si>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</si>
  <si>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</si>
  <si>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</si>
  <si>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</si>
  <si>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</si>
  <si>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</si>
  <si>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</si>
  <si>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</si>
  <si>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</si>
  <si>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</si>
  <si>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</si>
  <si>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</si>
  <si>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</si>
  <si>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</si>
  <si>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</si>
  <si>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</si>
  <si>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</si>
  <si>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</si>
  <si>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</si>
  <si>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</si>
  <si>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</si>
  <si>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</si>
  <si>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</si>
  <si>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</si>
  <si>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</si>
  <si>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</si>
  <si>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</si>
  <si>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</si>
  <si>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</si>
  <si>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</si>
  <si>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</si>
  <si>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</si>
  <si>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</si>
  <si>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</si>
  <si>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</si>
  <si>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</si>
  <si>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</si>
  <si>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</si>
  <si>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</si>
  <si>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</si>
  <si>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</si>
  <si>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</si>
  <si>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</si>
  <si>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</si>
  <si>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</si>
  <si>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</si>
  <si>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</si>
  <si>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</si>
  <si>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</si>
  <si>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</si>
  <si>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</si>
  <si>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</si>
  <si>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</si>
  <si>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</si>
  <si>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</si>
  <si>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</si>
  <si>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</si>
  <si>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</si>
  <si>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</si>
  <si>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</si>
  <si>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</si>
  <si>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</si>
  <si>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</si>
  <si>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</si>
  <si>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</si>
  <si>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</si>
  <si>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</si>
  <si>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</si>
  <si>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</si>
  <si>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</si>
  <si>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</si>
  <si>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</si>
  <si>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</si>
  <si>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</si>
  <si>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</si>
  <si>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</si>
  <si>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</si>
  <si>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</si>
  <si>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</si>
  <si>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</si>
  <si>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</si>
  <si>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</si>
  <si>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</si>
  <si>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</si>
  <si>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</si>
  <si>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</si>
  <si>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</si>
  <si>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</si>
  <si>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</si>
  <si>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</si>
  <si>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</si>
  <si>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</si>
  <si>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</si>
  <si>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</si>
  <si>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</si>
  <si>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</si>
  <si>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</si>
  <si>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</si>
  <si>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</si>
  <si>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</si>
  <si>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</si>
  <si>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</si>
  <si>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</si>
  <si>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</si>
  <si>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</si>
  <si>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</si>
  <si>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</si>
  <si>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</si>
  <si>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</si>
  <si>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</si>
  <si>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</si>
  <si>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</si>
  <si>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</si>
  <si>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</si>
  <si>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</si>
  <si>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</si>
  <si>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</si>
  <si>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</si>
  <si>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</si>
  <si>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</si>
  <si>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</si>
  <si>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</si>
  <si>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</si>
  <si>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</si>
  <si>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</si>
  <si>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</si>
  <si>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</si>
  <si>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</si>
  <si>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</si>
  <si>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</si>
  <si>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</si>
  <si>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</si>
  <si>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</si>
  <si>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</si>
  <si>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</si>
  <si>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</si>
  <si>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</si>
  <si>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</si>
  <si>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</si>
  <si>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</si>
  <si>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</si>
  <si>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</si>
  <si>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</si>
  <si>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</si>
  <si>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</si>
  <si>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</si>
  <si>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</si>
  <si>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</si>
  <si>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</si>
  <si>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</si>
  <si>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</si>
  <si>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</si>
  <si>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</si>
  <si>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</si>
  <si>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</si>
  <si>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</si>
  <si>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</si>
  <si>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</si>
  <si>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</si>
  <si>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</si>
  <si>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</si>
  <si>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</si>
  <si>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</si>
  <si>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</si>
  <si>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</si>
  <si>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</si>
  <si>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</si>
  <si>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</si>
  <si>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</si>
  <si>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</si>
  <si>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</si>
  <si>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</si>
  <si>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</si>
  <si>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</si>
  <si>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</si>
  <si>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</si>
  <si>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</si>
  <si>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</si>
  <si>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</si>
  <si>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</si>
  <si>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</si>
  <si>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</si>
  <si>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</si>
  <si>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</si>
  <si>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</si>
  <si>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</si>
  <si>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</si>
  <si>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</si>
  <si>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</si>
  <si>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</si>
  <si>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</si>
  <si>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</si>
  <si>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</si>
  <si>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</si>
  <si>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</si>
  <si>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</si>
  <si>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</si>
  <si>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</si>
  <si>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</si>
  <si>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</si>
  <si>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</si>
  <si>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</si>
  <si>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</si>
  <si>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</si>
  <si>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</si>
  <si>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</si>
  <si>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</si>
  <si>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</si>
  <si>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</si>
  <si>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</si>
  <si>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</si>
  <si>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</si>
  <si>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</si>
  <si>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</si>
  <si>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</si>
  <si>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</si>
  <si>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</si>
  <si>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</si>
  <si>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</si>
  <si>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</si>
  <si>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</si>
  <si>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</si>
  <si>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</si>
  <si>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</si>
  <si>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</si>
  <si>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</si>
  <si>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</si>
  <si>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</si>
  <si>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</si>
  <si>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</si>
  <si>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</si>
  <si>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</si>
  <si>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</si>
  <si>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</si>
  <si>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</si>
  <si>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</si>
  <si>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</si>
  <si>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</si>
  <si>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</si>
  <si>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</si>
  <si>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</si>
  <si>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</si>
  <si>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</si>
  <si>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</si>
  <si>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</si>
  <si>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</si>
  <si>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</si>
  <si>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</si>
  <si>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</si>
  <si>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</si>
  <si>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</si>
  <si>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</si>
  <si>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</si>
  <si>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</si>
  <si>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</si>
  <si>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</si>
  <si>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</si>
  <si>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</si>
  <si>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</si>
  <si>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</si>
  <si>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</si>
  <si>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</si>
  <si>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</si>
  <si>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</si>
  <si>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</si>
  <si>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</si>
  <si>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</si>
  <si>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</si>
  <si>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</si>
  <si>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</si>
  <si>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</si>
  <si>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</si>
  <si>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</si>
  <si>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</si>
  <si>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</si>
  <si>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</si>
  <si>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</si>
  <si>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</si>
  <si>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</si>
  <si>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</si>
  <si>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</si>
  <si>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</si>
  <si>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</si>
  <si>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</si>
  <si>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</si>
  <si>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</si>
  <si>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</si>
  <si>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</si>
  <si>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</si>
  <si>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</si>
  <si>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</si>
  <si>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</si>
  <si>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</si>
  <si>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</si>
  <si>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</si>
  <si>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</si>
  <si>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</si>
  <si>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</si>
  <si>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</si>
  <si>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</si>
  <si>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</si>
  <si>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</si>
  <si>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</si>
  <si>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</si>
  <si>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</si>
  <si>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</si>
  <si>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</si>
  <si>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</si>
  <si>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</si>
  <si>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</si>
  <si>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</si>
  <si>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</si>
  <si>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</si>
  <si>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</si>
  <si>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</si>
  <si>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</si>
  <si>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</si>
  <si>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</si>
  <si>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</si>
  <si>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</si>
  <si>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</si>
  <si>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</si>
  <si>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</si>
  <si>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</si>
  <si>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</si>
  <si>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</si>
  <si>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</si>
  <si>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</si>
  <si>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</si>
  <si>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</si>
  <si>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</si>
  <si>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</si>
  <si>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</si>
  <si>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</si>
  <si>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</si>
  <si>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</si>
  <si>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</si>
  <si>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</si>
  <si>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</si>
  <si>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</si>
  <si>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</si>
  <si>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</si>
  <si>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</si>
  <si>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</si>
  <si>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</si>
  <si>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</si>
  <si>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</si>
  <si>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</si>
  <si>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</si>
  <si>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</si>
  <si>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</si>
  <si>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</si>
  <si>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</si>
  <si>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</si>
  <si>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</si>
  <si>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</si>
  <si>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</si>
  <si>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</si>
  <si>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</si>
  <si>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</si>
  <si>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</si>
  <si>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</si>
  <si>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</si>
  <si>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</si>
  <si>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</si>
  <si>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</si>
  <si>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</si>
  <si>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</si>
  <si>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</si>
  <si>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</si>
  <si>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</si>
  <si>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</si>
  <si>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</si>
  <si>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</si>
  <si>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</si>
  <si>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</si>
  <si>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</si>
  <si>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</si>
  <si>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</si>
  <si>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</si>
  <si>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</si>
  <si>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</si>
  <si>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</si>
  <si>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</si>
  <si>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</si>
  <si>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</si>
  <si>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</si>
  <si>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</si>
  <si>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</si>
  <si>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</si>
  <si>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</si>
  <si>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</si>
  <si>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</si>
  <si>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</si>
  <si>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</si>
  <si>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</si>
  <si>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</si>
  <si>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</si>
  <si>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</si>
  <si>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</si>
  <si>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</si>
  <si>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</si>
  <si>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</si>
  <si>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</si>
  <si>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</si>
  <si>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</si>
  <si>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</si>
  <si>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</si>
  <si>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</si>
  <si>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</si>
  <si>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</si>
  <si>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</si>
  <si>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</si>
  <si>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</si>
  <si>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</si>
  <si>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</si>
  <si>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</si>
  <si>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</si>
  <si>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</si>
  <si>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</si>
  <si>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</si>
  <si>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</si>
  <si>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</si>
  <si>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</si>
  <si>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</si>
  <si>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</si>
  <si>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</si>
  <si>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</si>
  <si>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</si>
  <si>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</si>
  <si>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</si>
  <si>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</si>
  <si>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</si>
  <si>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</si>
  <si>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</si>
  <si>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</si>
  <si>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</si>
  <si>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</si>
  <si>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</si>
  <si>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</si>
  <si>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</si>
  <si>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</si>
  <si>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</si>
  <si>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</si>
  <si>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</si>
  <si>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</si>
  <si>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</si>
  <si>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</si>
  <si>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</si>
  <si>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</si>
  <si>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</si>
  <si>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</si>
  <si>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</si>
  <si>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</si>
  <si>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</si>
  <si>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</si>
  <si>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</si>
  <si>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</si>
  <si>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</si>
  <si>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</si>
  <si>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</si>
  <si>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</si>
  <si>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</si>
  <si>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</si>
  <si>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</si>
  <si>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</si>
  <si>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</si>
  <si>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</si>
  <si>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</si>
  <si>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</si>
  <si>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</si>
  <si>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</si>
  <si>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</si>
  <si>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</si>
  <si>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</si>
  <si>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</si>
  <si>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</si>
  <si>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</si>
  <si>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</si>
  <si>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</si>
  <si>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</si>
  <si>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</si>
  <si>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</si>
  <si>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</si>
  <si>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</si>
  <si>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</si>
  <si>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</si>
  <si>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</si>
  <si>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</si>
  <si>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</si>
  <si>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</si>
  <si>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</si>
  <si>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</si>
  <si>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</si>
  <si>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</si>
  <si>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</si>
  <si>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</si>
  <si>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</si>
  <si>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</si>
  <si>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</si>
  <si>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</si>
  <si>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</si>
  <si>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</si>
  <si>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</si>
  <si>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</si>
  <si>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</si>
  <si>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</si>
  <si>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</si>
  <si>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</si>
  <si>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</si>
  <si>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</si>
  <si>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</si>
  <si>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</si>
  <si>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</si>
  <si>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</si>
  <si>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</si>
  <si>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</si>
  <si>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</si>
  <si>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</si>
  <si>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</si>
  <si>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</si>
  <si>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</si>
  <si>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</si>
  <si>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</si>
  <si>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</si>
  <si>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</si>
  <si>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</si>
  <si>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</si>
  <si>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</si>
  <si>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</si>
  <si>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</si>
  <si>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</si>
  <si>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</si>
  <si>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</si>
  <si>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</si>
  <si>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</si>
  <si>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</si>
  <si>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</si>
  <si>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</si>
  <si>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</si>
  <si>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</si>
  <si>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</si>
  <si>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</si>
  <si>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</si>
  <si>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</si>
  <si>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</si>
  <si>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</si>
  <si>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</si>
  <si>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</si>
  <si>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</si>
  <si>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</si>
  <si>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</si>
  <si>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</si>
  <si>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</si>
  <si>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</si>
  <si>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</si>
  <si>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</si>
  <si>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</si>
  <si>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</si>
  <si>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</si>
  <si>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</si>
  <si>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</si>
  <si>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</si>
  <si>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</si>
  <si>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</si>
  <si>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</si>
  <si>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</si>
  <si>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</si>
  <si>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</si>
  <si>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</si>
  <si>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</si>
  <si>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</si>
  <si>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</si>
  <si>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</si>
  <si>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</si>
  <si>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</si>
  <si>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</si>
  <si>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</si>
  <si>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</si>
  <si>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</si>
  <si>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</si>
  <si>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</si>
  <si>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</si>
  <si>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</si>
  <si>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</si>
  <si>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</si>
  <si>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</si>
  <si>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</si>
  <si>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</si>
  <si>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</si>
  <si>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</si>
  <si>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</si>
  <si>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</si>
  <si>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</si>
  <si>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</si>
  <si>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</si>
  <si>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</si>
  <si>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</si>
  <si>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</si>
  <si>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</si>
  <si>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</si>
  <si>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</si>
  <si>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</si>
  <si>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</si>
  <si>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</si>
  <si>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</si>
  <si>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</si>
  <si>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</si>
  <si>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</si>
  <si>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</si>
  <si>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</si>
  <si>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</si>
  <si>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</si>
  <si>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</si>
  <si>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</si>
  <si>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</si>
  <si>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</si>
  <si>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</si>
  <si>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</si>
  <si>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</si>
  <si>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</si>
  <si>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</si>
  <si>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</si>
  <si>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</si>
  <si>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</si>
  <si>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</si>
  <si>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</si>
  <si>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</si>
  <si>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</si>
  <si>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</si>
  <si>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</si>
  <si>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</si>
  <si>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</si>
  <si>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</si>
  <si>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</si>
  <si>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</si>
  <si>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</si>
  <si>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</si>
  <si>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</si>
  <si>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</si>
  <si>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</si>
  <si>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</si>
  <si>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</si>
  <si>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</si>
  <si>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</si>
  <si>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</si>
  <si>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</si>
  <si>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</si>
  <si>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</si>
  <si>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</si>
  <si>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</si>
  <si>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</si>
  <si>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</si>
  <si>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</si>
  <si>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</si>
  <si>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</si>
  <si>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</si>
  <si>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</si>
  <si>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</si>
  <si>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</si>
  <si>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</si>
  <si>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</si>
  <si>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</si>
  <si>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</si>
  <si>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</si>
  <si>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</si>
  <si>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</si>
  <si>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</si>
  <si>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</si>
  <si>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</si>
  <si>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</si>
  <si>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</si>
  <si>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</si>
  <si>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</si>
  <si>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</si>
  <si>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</si>
  <si>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</si>
  <si>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</si>
  <si>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</si>
  <si>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</si>
  <si>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</si>
  <si>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</si>
  <si>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</si>
  <si>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</si>
  <si>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</si>
  <si>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</si>
  <si>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</si>
  <si>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</si>
  <si>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</si>
  <si>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</si>
  <si>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</si>
  <si>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</si>
  <si>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</si>
  <si>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</si>
  <si>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</si>
  <si>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</si>
  <si>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</si>
  <si>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</si>
  <si>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</si>
  <si>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</si>
  <si>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</si>
  <si>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</si>
  <si>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</si>
  <si>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</si>
  <si>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</si>
  <si>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</si>
  <si>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</si>
  <si>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</si>
  <si>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</si>
  <si>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</si>
  <si>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</si>
  <si>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</si>
  <si>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</si>
  <si>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</si>
  <si>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</si>
  <si>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</si>
  <si>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</si>
  <si>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</si>
  <si>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</si>
  <si>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</si>
  <si>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</si>
  <si>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</si>
  <si>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</si>
  <si>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</si>
  <si>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</si>
  <si>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</si>
  <si>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</si>
  <si>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</si>
  <si>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</si>
  <si>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</si>
  <si>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</si>
  <si>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</si>
  <si>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</si>
  <si>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</si>
  <si>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</si>
  <si>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</si>
  <si>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</si>
  <si>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</si>
  <si>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</si>
  <si>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</si>
  <si>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</si>
  <si>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</si>
  <si>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</si>
  <si>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</si>
  <si>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</si>
  <si>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</si>
  <si>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</si>
  <si>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</si>
  <si>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</si>
  <si>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</si>
  <si>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</si>
  <si>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</si>
  <si>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</si>
  <si>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</si>
  <si>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</si>
  <si>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</si>
  <si>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</si>
  <si>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</si>
  <si>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</si>
  <si>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</si>
  <si>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</si>
  <si>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</si>
  <si>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</si>
  <si>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</si>
  <si>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</si>
  <si>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</si>
  <si>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</si>
  <si>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</si>
  <si>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</si>
  <si>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</si>
  <si>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</si>
  <si>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</si>
  <si>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</si>
  <si>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</si>
  <si>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</si>
  <si>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</si>
  <si>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</si>
  <si>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</si>
  <si>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</si>
  <si>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</si>
  <si>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</si>
  <si>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</si>
  <si>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</si>
  <si>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</si>
  <si>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</si>
  <si>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</si>
  <si>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</si>
  <si>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</si>
  <si>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</si>
  <si>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</si>
  <si>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</si>
  <si>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</si>
  <si>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</si>
  <si>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</si>
  <si>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</si>
  <si>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</si>
  <si>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</si>
  <si>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</si>
  <si>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</si>
  <si>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</si>
  <si>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</si>
  <si>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</si>
  <si>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</si>
  <si>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</si>
  <si>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</si>
  <si>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</si>
  <si>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</si>
  <si>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</si>
  <si>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</si>
  <si>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</si>
  <si>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</si>
  <si>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</si>
  <si>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</si>
  <si>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</si>
  <si>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</si>
  <si>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</si>
  <si>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</si>
  <si>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</si>
  <si>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</si>
  <si>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</si>
  <si>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</si>
  <si>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</si>
  <si>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</si>
  <si>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</si>
  <si>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</si>
  <si>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</si>
  <si>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</si>
  <si>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</si>
  <si>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</si>
  <si>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</si>
  <si>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</si>
  <si>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</si>
  <si>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</si>
  <si>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</si>
  <si>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</si>
  <si>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</si>
  <si>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</si>
  <si>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</si>
  <si>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</si>
  <si>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</si>
  <si>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</si>
  <si>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</si>
  <si>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</si>
  <si>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</si>
  <si>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</si>
  <si>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</si>
  <si>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</si>
  <si>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</si>
  <si>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</si>
  <si>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</si>
  <si>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</si>
  <si>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</si>
  <si>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</si>
  <si>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</si>
  <si>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</si>
  <si>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</si>
  <si>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</si>
  <si>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</si>
  <si>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</si>
  <si>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</si>
  <si>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</si>
  <si>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</si>
  <si>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</si>
  <si>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</si>
  <si>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</si>
  <si>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</si>
  <si>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</si>
  <si>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</si>
  <si>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</si>
  <si>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</si>
  <si>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</si>
  <si>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</si>
  <si>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</si>
  <si>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</si>
  <si>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</si>
  <si>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</si>
  <si>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</si>
  <si>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</si>
  <si>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</si>
  <si>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</si>
  <si>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</si>
  <si>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</si>
  <si>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</si>
  <si>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</si>
  <si>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</si>
  <si>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</si>
  <si>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</si>
  <si>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</si>
  <si>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</si>
  <si>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</si>
  <si>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</si>
  <si>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</si>
  <si>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</si>
  <si>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</si>
  <si>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</si>
  <si>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</si>
  <si>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</si>
  <si>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</si>
  <si>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</si>
  <si>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</si>
  <si>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</si>
  <si>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</si>
  <si>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</si>
  <si>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</si>
  <si>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</si>
  <si>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</si>
  <si>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</si>
  <si>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</si>
  <si>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</si>
  <si>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</si>
  <si>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</si>
  <si>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</si>
  <si>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</si>
  <si>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</si>
  <si>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</si>
  <si>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</si>
  <si>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</si>
  <si>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</si>
  <si>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</si>
  <si>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</si>
  <si>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</si>
  <si>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</si>
  <si>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</si>
  <si>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</si>
  <si>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</si>
  <si>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</si>
  <si>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</si>
  <si>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</si>
  <si>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</si>
  <si>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</si>
  <si>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</si>
  <si>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</si>
  <si>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</si>
  <si>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</si>
  <si>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</si>
  <si>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</si>
  <si>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</si>
  <si>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</si>
  <si>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</si>
  <si>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</si>
  <si>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</si>
  <si>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</si>
  <si>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</si>
  <si>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</si>
  <si>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</si>
  <si>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</si>
  <si>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</si>
  <si>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</si>
  <si>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</si>
  <si>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</si>
  <si>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</si>
  <si>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</si>
  <si>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</si>
  <si>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</si>
  <si>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</si>
  <si>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</si>
  <si>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</si>
  <si>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</si>
  <si>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</si>
  <si>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</si>
  <si>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</si>
  <si>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</si>
  <si>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</si>
  <si>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</si>
  <si>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</si>
  <si>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</si>
  <si>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</si>
  <si>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</si>
  <si>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</si>
  <si>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</si>
  <si>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</si>
  <si>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</si>
  <si>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</si>
  <si>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</si>
  <si>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</si>
  <si>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</si>
  <si>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</si>
  <si>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</si>
  <si>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</si>
  <si>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</si>
  <si>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</si>
  <si>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</si>
  <si>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</si>
  <si>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</si>
  <si>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</si>
  <si>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</si>
  <si>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</si>
  <si>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</si>
  <si>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</si>
  <si>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</si>
  <si>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</si>
  <si>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</si>
  <si>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</si>
  <si>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</si>
  <si>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</si>
  <si>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</si>
  <si>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</si>
  <si>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</si>
  <si>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</si>
  <si>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</si>
  <si>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</si>
  <si>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</si>
  <si>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</si>
  <si>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</si>
  <si>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</si>
  <si>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</si>
  <si>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</si>
  <si>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</si>
  <si>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</si>
  <si>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</si>
  <si>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</si>
  <si>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</si>
  <si>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</si>
  <si>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</si>
  <si>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</si>
  <si>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</si>
  <si>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</si>
  <si>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</si>
  <si>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</si>
  <si>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</si>
  <si>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</si>
  <si>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</si>
  <si>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</si>
  <si>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</si>
  <si>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</si>
  <si>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</si>
  <si>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</si>
  <si>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</si>
  <si>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</si>
  <si>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</si>
  <si>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</si>
  <si>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</si>
  <si>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</si>
  <si>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</si>
  <si>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</si>
  <si>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</si>
  <si>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</si>
  <si>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</si>
  <si>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</si>
  <si>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</si>
  <si>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</si>
  <si>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</si>
  <si>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</si>
  <si>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</si>
  <si>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</si>
  <si>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</si>
  <si>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</si>
  <si>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</si>
  <si>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</si>
  <si>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</si>
  <si>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</si>
  <si>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</si>
  <si>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</si>
  <si>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</si>
  <si>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</si>
  <si>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</si>
  <si>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</si>
  <si>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</si>
  <si>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</si>
  <si>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</si>
  <si>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</si>
  <si>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</si>
  <si>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</si>
  <si>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</si>
  <si>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</si>
  <si>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</si>
  <si>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</si>
  <si>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</si>
  <si>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</si>
  <si>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</si>
  <si>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</si>
  <si>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</si>
  <si>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</si>
  <si>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</si>
  <si>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</si>
  <si>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</si>
  <si>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</si>
  <si>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</si>
  <si>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</si>
  <si>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</si>
  <si>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</si>
  <si>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</si>
  <si>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</si>
  <si>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</si>
  <si>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</si>
  <si>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</si>
  <si>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</si>
  <si>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</si>
  <si>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</si>
  <si>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</si>
  <si>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</si>
  <si>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</si>
  <si>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</si>
  <si>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</si>
  <si>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</si>
  <si>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</si>
  <si>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</si>
  <si>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</si>
  <si>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</si>
  <si>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</si>
  <si>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</si>
  <si>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</si>
  <si>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</si>
  <si>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</si>
  <si>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</si>
  <si>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</si>
  <si>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</si>
  <si>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</si>
  <si>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</si>
  <si>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</si>
  <si>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</si>
  <si>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</si>
  <si>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</si>
  <si>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</si>
  <si>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</si>
  <si>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</si>
  <si>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</si>
  <si>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</si>
  <si>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</si>
  <si>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</si>
  <si>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</si>
  <si>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</si>
  <si>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</si>
  <si>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</si>
  <si>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</si>
  <si>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</si>
  <si>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</si>
  <si>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</si>
  <si>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</si>
  <si>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</si>
  <si>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</si>
  <si>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</si>
  <si>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</si>
  <si>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</si>
  <si>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</si>
  <si>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</si>
  <si>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</si>
  <si>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</si>
  <si>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</si>
  <si>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</si>
  <si>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</si>
  <si>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</si>
  <si>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</si>
  <si>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</si>
  <si>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</si>
  <si>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</si>
  <si>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</si>
  <si>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</si>
  <si>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</si>
  <si>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</si>
  <si>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</si>
  <si>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</si>
  <si>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</si>
  <si>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</si>
  <si>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</si>
  <si>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</si>
  <si>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</si>
  <si>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</si>
  <si>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</si>
  <si>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</si>
  <si>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</si>
  <si>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</si>
  <si>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</si>
  <si>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</si>
  <si>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</si>
  <si>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</si>
  <si>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</si>
  <si>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</si>
  <si>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</si>
  <si>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</si>
  <si>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</si>
  <si>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</si>
  <si>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</si>
  <si>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</si>
  <si>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</si>
  <si>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</si>
  <si>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</si>
  <si>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</si>
  <si>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</si>
  <si>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</si>
  <si>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</si>
  <si>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</si>
  <si>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</si>
  <si>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</si>
  <si>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</si>
  <si>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</si>
  <si>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</si>
  <si>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</si>
  <si>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</si>
  <si>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</si>
  <si>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</si>
  <si>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</si>
  <si>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</si>
  <si>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</si>
  <si>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</si>
  <si>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</si>
  <si>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</si>
  <si>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</si>
  <si>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</si>
  <si>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</si>
  <si>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</si>
  <si>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</si>
  <si>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</si>
  <si>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</si>
  <si>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</si>
  <si>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</si>
  <si>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</si>
  <si>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</si>
  <si>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</si>
  <si>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</si>
  <si>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</si>
  <si>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</si>
  <si>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</si>
  <si>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</si>
  <si>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</si>
  <si>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</si>
  <si>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</si>
  <si>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</si>
  <si>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</si>
  <si>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</si>
  <si>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</si>
  <si>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</si>
  <si>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</si>
  <si>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</si>
  <si>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</si>
  <si>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</si>
  <si>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</si>
  <si>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</si>
  <si>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</si>
  <si>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</si>
  <si>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</si>
  <si>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</si>
  <si>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</si>
  <si>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</si>
  <si>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</si>
  <si>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</si>
  <si>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</si>
  <si>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</si>
  <si>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</si>
  <si>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</si>
  <si>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</si>
  <si>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</si>
  <si>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</si>
  <si>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</si>
  <si>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</si>
  <si>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</si>
  <si>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</si>
  <si>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</si>
  <si>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</si>
  <si>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</si>
  <si>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</si>
  <si>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</si>
  <si>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</si>
  <si>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</si>
  <si>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</si>
  <si>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</si>
  <si>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</si>
  <si>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</si>
  <si>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</si>
  <si>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</si>
  <si>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</si>
  <si>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</si>
  <si>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</si>
  <si>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</si>
  <si>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</si>
  <si>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</si>
  <si>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</si>
  <si>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</si>
  <si>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</si>
  <si>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</si>
  <si>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</si>
  <si>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</si>
  <si>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</si>
  <si>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</si>
  <si>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</si>
  <si>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</si>
  <si>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</si>
  <si>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</si>
  <si>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</si>
  <si>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</si>
  <si>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</si>
  <si>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</si>
  <si>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</si>
  <si>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</si>
  <si>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</si>
  <si>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</si>
  <si>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</si>
  <si>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</si>
  <si>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</si>
  <si>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</si>
  <si>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</si>
  <si>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</si>
  <si>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</si>
  <si>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</si>
  <si>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</si>
  <si>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</si>
  <si>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</si>
  <si>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</si>
  <si>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</si>
  <si>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</si>
  <si>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</si>
  <si>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</si>
  <si>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</si>
  <si>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</si>
  <si>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</si>
  <si>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</si>
  <si>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</si>
  <si>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</si>
  <si>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</si>
  <si>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</si>
  <si>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</si>
  <si>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</si>
  <si>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</si>
  <si>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</si>
  <si>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</si>
  <si>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</si>
  <si>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</si>
  <si>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</si>
  <si>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</si>
  <si>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</si>
  <si>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</si>
  <si>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</si>
  <si>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</si>
  <si>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</si>
  <si>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</si>
  <si>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</si>
  <si>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</si>
  <si>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</si>
  <si>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</si>
  <si>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</si>
  <si>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</si>
  <si>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</si>
  <si>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</si>
  <si>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</si>
  <si>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</si>
  <si>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</si>
  <si>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</si>
  <si>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</si>
  <si>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</si>
  <si>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</si>
  <si>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</si>
  <si>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</si>
  <si>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</si>
  <si>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</si>
  <si>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</si>
  <si>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</si>
  <si>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</si>
  <si>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</si>
  <si>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</si>
  <si>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</si>
  <si>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</si>
  <si>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</si>
  <si>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</si>
  <si>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</si>
  <si>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</si>
  <si>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</si>
  <si>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</si>
  <si>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</si>
  <si>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</si>
  <si>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</si>
  <si>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</si>
  <si>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</si>
  <si>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</si>
  <si>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</si>
  <si>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</si>
  <si>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</si>
  <si>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</si>
  <si>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</si>
  <si>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</si>
  <si>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</si>
  <si>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</si>
  <si>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</si>
  <si>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</si>
  <si>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</si>
  <si>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</si>
  <si>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</si>
  <si>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</si>
  <si>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</si>
  <si>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</si>
  <si>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</si>
  <si>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</si>
  <si>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</si>
  <si>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</si>
  <si>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</si>
  <si>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</si>
  <si>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</si>
  <si>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</si>
  <si>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</si>
  <si>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</si>
  <si>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</si>
  <si>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</si>
  <si>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</si>
  <si>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</si>
  <si>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</si>
  <si>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</si>
  <si>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</si>
  <si>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</si>
  <si>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</si>
  <si>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</si>
  <si>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</si>
  <si>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</si>
  <si>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</si>
  <si>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</si>
  <si>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</si>
  <si>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</si>
  <si>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</si>
  <si>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</si>
  <si>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</si>
  <si>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</si>
  <si>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</si>
  <si>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</si>
  <si>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</si>
  <si>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</si>
  <si>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</si>
  <si>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</si>
  <si>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</si>
  <si>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</si>
  <si>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</si>
  <si>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</si>
  <si>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</si>
  <si>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</si>
  <si>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</si>
  <si>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</si>
  <si>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</si>
  <si>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</si>
  <si>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</si>
  <si>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</si>
  <si>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</si>
  <si>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</si>
  <si>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</si>
  <si>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</si>
  <si>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</si>
  <si>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</si>
  <si>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</si>
  <si>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</si>
  <si>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</si>
  <si>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</si>
  <si>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</si>
  <si>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</si>
  <si>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</si>
  <si>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</si>
  <si>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</si>
  <si>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</si>
  <si>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</si>
  <si>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</si>
  <si>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</si>
  <si>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</si>
  <si>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</si>
  <si>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</si>
  <si>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</si>
  <si>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</si>
  <si>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</si>
  <si>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</si>
  <si>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</si>
  <si>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</si>
  <si>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</si>
  <si>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</si>
  <si>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</si>
  <si>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</si>
  <si>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</si>
  <si>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</si>
  <si>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</si>
  <si>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</si>
  <si>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</si>
  <si>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</si>
  <si>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</si>
  <si>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</si>
  <si>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</si>
  <si>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</si>
  <si>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</si>
  <si>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</si>
  <si>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</si>
  <si>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</si>
  <si>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</si>
  <si>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</si>
  <si>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</si>
  <si>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</si>
  <si>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</si>
  <si>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</si>
  <si>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</si>
  <si>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</si>
  <si>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</si>
  <si>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</si>
  <si>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</si>
  <si>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</si>
  <si>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</si>
  <si>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</si>
  <si>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</si>
  <si>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</si>
  <si>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</si>
  <si>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</si>
  <si>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</si>
  <si>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</si>
  <si>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</si>
  <si>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</si>
  <si>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</si>
  <si>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</si>
  <si>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</si>
  <si>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</si>
  <si>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</si>
  <si>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</si>
  <si>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</si>
  <si>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</si>
  <si>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</si>
  <si>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</si>
  <si>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</si>
  <si>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</si>
  <si>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</si>
  <si>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</si>
  <si>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</si>
  <si>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</si>
  <si>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</si>
  <si>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</si>
  <si>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</si>
  <si>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</si>
  <si>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</si>
  <si>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</si>
  <si>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</si>
  <si>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</si>
  <si>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</si>
  <si>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</si>
  <si>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</si>
  <si>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</si>
  <si>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</si>
  <si>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</si>
  <si>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</si>
  <si>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</si>
  <si>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</si>
  <si>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</si>
  <si>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</si>
  <si>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</si>
  <si>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</si>
  <si>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</si>
  <si>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</si>
  <si>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</si>
  <si>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</si>
  <si>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</si>
  <si>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</si>
  <si>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</si>
  <si>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</si>
  <si>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</si>
  <si>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</si>
  <si>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</si>
  <si>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</si>
  <si>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</si>
  <si>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</si>
  <si>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</si>
  <si>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</si>
  <si>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</si>
  <si>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</si>
  <si>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</si>
  <si>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</si>
  <si>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</si>
  <si>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</si>
  <si>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</si>
  <si>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</si>
  <si>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</si>
  <si>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</si>
  <si>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</si>
  <si>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</si>
  <si>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</si>
  <si>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</si>
  <si>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</si>
  <si>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</si>
  <si>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</si>
  <si>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</si>
  <si>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</si>
  <si>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</si>
  <si>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</si>
  <si>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</si>
  <si>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</si>
  <si>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</si>
  <si>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</si>
  <si>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</si>
  <si>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</si>
  <si>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</si>
  <si>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</si>
  <si>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</si>
  <si>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</si>
  <si>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</si>
  <si>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</si>
  <si>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</si>
  <si>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</si>
  <si>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</si>
  <si>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</si>
  <si>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</si>
  <si>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</si>
  <si>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</si>
  <si>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</si>
  <si>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</si>
  <si>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</si>
  <si>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</si>
  <si>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</si>
  <si>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</si>
  <si>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</si>
  <si>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</si>
  <si>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</si>
  <si>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</si>
  <si>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</si>
  <si>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</si>
  <si>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</si>
  <si>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</si>
  <si>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</si>
  <si>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</si>
  <si>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</si>
  <si>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</si>
  <si>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</si>
  <si>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</si>
  <si>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</si>
  <si>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</si>
  <si>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</si>
  <si>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</si>
  <si>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</si>
  <si>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</si>
  <si>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</si>
  <si>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</si>
  <si>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</si>
  <si>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</si>
  <si>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</si>
  <si>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</si>
  <si>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</si>
  <si>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</si>
  <si>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</si>
  <si>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</si>
  <si>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</si>
  <si>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</si>
  <si>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</si>
  <si>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</si>
  <si>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</si>
  <si>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</si>
  <si>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</si>
  <si>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</si>
  <si>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</si>
  <si>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</si>
  <si>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</si>
  <si>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</si>
  <si>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</si>
  <si>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</si>
  <si>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</si>
  <si>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</si>
  <si>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</si>
  <si>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</si>
  <si>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</si>
  <si>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</si>
  <si>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</si>
  <si>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</si>
  <si>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</si>
  <si>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</si>
  <si>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</si>
  <si>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</si>
  <si>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</si>
  <si>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</si>
  <si>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</si>
  <si>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</si>
  <si>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</si>
  <si>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</si>
  <si>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</si>
  <si>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</si>
  <si>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</si>
  <si>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</si>
  <si>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</si>
  <si>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</si>
  <si>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</si>
  <si>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</si>
  <si>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</si>
  <si>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</si>
  <si>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</si>
  <si>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</si>
  <si>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</si>
  <si>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</si>
  <si>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</si>
  <si>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</si>
  <si>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</si>
  <si>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</si>
  <si>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</si>
  <si>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</si>
  <si>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</si>
  <si>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</si>
  <si>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</si>
  <si>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</si>
  <si>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</si>
  <si>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</si>
  <si>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</si>
  <si>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</si>
  <si>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</si>
  <si>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</si>
  <si>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</si>
  <si>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</si>
  <si>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</si>
  <si>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</si>
  <si>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</si>
  <si>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</si>
  <si>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</si>
  <si>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</si>
  <si>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</si>
  <si>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</si>
  <si>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</si>
  <si>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</si>
  <si>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</si>
  <si>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</si>
  <si>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</si>
  <si>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</si>
  <si>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</si>
  <si>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</si>
  <si>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</si>
  <si>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</si>
  <si>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</si>
  <si>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</si>
  <si>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</si>
  <si>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</si>
  <si>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</si>
  <si>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</si>
  <si>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</si>
  <si>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</si>
  <si>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</si>
  <si>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</si>
  <si>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</si>
  <si>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</si>
  <si>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</si>
  <si>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</si>
  <si>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</si>
  <si>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</si>
  <si>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</si>
  <si>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</si>
  <si>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</si>
  <si>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</si>
  <si>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</si>
  <si>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</si>
  <si>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</si>
  <si>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</si>
  <si>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</si>
  <si>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</si>
  <si>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</si>
  <si>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</si>
  <si>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</si>
  <si>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</si>
  <si>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</si>
  <si>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</si>
  <si>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</si>
  <si>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</si>
  <si>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</si>
  <si>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</si>
  <si>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</si>
  <si>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</si>
  <si>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</si>
  <si>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</si>
  <si>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</si>
  <si>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</si>
  <si>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</si>
  <si>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</si>
  <si>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</si>
  <si>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</si>
  <si>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</si>
  <si>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</si>
  <si>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</si>
  <si>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</si>
  <si>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</si>
  <si>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</si>
  <si>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</si>
  <si>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</si>
  <si>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</si>
  <si>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</si>
  <si>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</si>
  <si>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</si>
  <si>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</si>
  <si>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</si>
  <si>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</si>
  <si>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</si>
  <si>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</si>
  <si>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</si>
  <si>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</si>
  <si>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</si>
  <si>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</si>
  <si>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</si>
  <si>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</si>
  <si>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</si>
  <si>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</si>
  <si>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</si>
  <si>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</si>
  <si>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</si>
  <si>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</si>
  <si>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</si>
  <si>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</si>
  <si>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</si>
  <si>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</si>
  <si>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</si>
  <si>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</si>
  <si>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</si>
  <si>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</si>
  <si>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</si>
  <si>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</si>
  <si>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</si>
  <si>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</si>
  <si>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</si>
  <si>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</si>
  <si>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</si>
  <si>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</si>
  <si>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</si>
  <si>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</si>
  <si>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</si>
  <si>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</si>
  <si>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</si>
  <si>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</si>
  <si>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</si>
  <si>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</si>
  <si>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</si>
  <si>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</si>
  <si>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</si>
  <si>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</si>
  <si>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</si>
  <si>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</si>
  <si>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</si>
  <si>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</si>
  <si>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</si>
  <si>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</si>
  <si>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</si>
  <si>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</si>
  <si>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</si>
  <si>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</si>
  <si>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</si>
  <si>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</si>
  <si>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</si>
  <si>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</si>
  <si>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</si>
  <si>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</si>
  <si>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</si>
  <si>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</si>
  <si>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</si>
  <si>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</si>
  <si>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</si>
  <si>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</si>
  <si>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</si>
  <si>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</si>
  <si>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</si>
  <si>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</si>
  <si>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</si>
  <si>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</si>
  <si>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</si>
  <si>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</si>
  <si>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</si>
  <si>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</si>
  <si>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</si>
  <si>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</si>
  <si>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</si>
  <si>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</si>
  <si>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</si>
  <si>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</si>
  <si>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</si>
  <si>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</si>
  <si>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</si>
  <si>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</si>
  <si>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</si>
  <si>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</si>
  <si>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</si>
  <si>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</si>
  <si>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</si>
  <si>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</si>
  <si>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</si>
  <si>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</si>
  <si>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</si>
  <si>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</si>
  <si>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</si>
  <si>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</si>
  <si>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</si>
  <si>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</si>
  <si>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</si>
  <si>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</si>
  <si>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</si>
  <si>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</si>
  <si>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</si>
  <si>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</si>
  <si>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</si>
  <si>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</si>
  <si>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</si>
  <si>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</si>
  <si>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</si>
  <si>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</si>
  <si>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</si>
  <si>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</si>
  <si>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</si>
  <si>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</si>
  <si>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</si>
  <si>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</si>
  <si>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</si>
  <si>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</si>
  <si>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</si>
  <si>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</si>
  <si>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</si>
  <si>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</si>
  <si>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</si>
  <si>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</si>
  <si>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</si>
  <si>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</si>
  <si>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</si>
  <si>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</si>
  <si>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</si>
  <si>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</si>
  <si>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</si>
  <si>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</si>
  <si>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</si>
  <si>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</si>
  <si>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</si>
  <si>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</si>
  <si>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</si>
  <si>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</si>
  <si>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</si>
  <si>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</si>
  <si>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</si>
  <si>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</si>
  <si>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</si>
  <si>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</si>
  <si>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</si>
  <si>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</si>
  <si>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</si>
  <si>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</si>
  <si>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</si>
  <si>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</si>
  <si>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</si>
  <si>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</si>
  <si>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</si>
  <si>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</si>
  <si>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</si>
  <si>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</si>
  <si>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</si>
  <si>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</si>
  <si>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</si>
  <si>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</si>
  <si>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</si>
  <si>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</si>
  <si>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</si>
  <si>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</si>
  <si>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</si>
  <si>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</si>
  <si>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</si>
  <si>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</si>
  <si>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</si>
  <si>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</si>
  <si>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</si>
  <si>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</si>
  <si>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</si>
  <si>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</si>
  <si>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</si>
  <si>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</si>
  <si>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</si>
  <si>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</si>
  <si>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</si>
  <si>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</si>
  <si>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</si>
  <si>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</si>
  <si>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</si>
  <si>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</si>
  <si>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</si>
  <si>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</si>
  <si>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</si>
  <si>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</si>
  <si>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</si>
  <si>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</si>
  <si>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</si>
  <si>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</si>
  <si>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</si>
  <si>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</si>
  <si>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</si>
  <si>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</si>
  <si>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</si>
  <si>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</si>
  <si>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</si>
  <si>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</si>
  <si>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</si>
  <si>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</si>
  <si>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</si>
  <si>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</si>
  <si>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</si>
  <si>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</si>
  <si>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</si>
  <si>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</si>
  <si>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</si>
  <si>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</si>
  <si>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</si>
  <si>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</si>
  <si>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</si>
  <si>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</si>
  <si>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</si>
  <si>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</si>
  <si>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</si>
  <si>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</si>
  <si>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</si>
  <si>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</si>
  <si>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</si>
  <si>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</si>
  <si>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</si>
  <si>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</si>
  <si>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</si>
  <si>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</si>
  <si>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</si>
  <si>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</si>
  <si>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</si>
  <si>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</si>
  <si>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</si>
  <si>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</si>
  <si>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</si>
  <si>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</si>
  <si>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</si>
  <si>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</si>
  <si>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</si>
  <si>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</si>
  <si>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</si>
  <si>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</si>
  <si>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</si>
  <si>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</si>
  <si>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</si>
  <si>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</si>
  <si>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</si>
  <si>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</si>
  <si>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</si>
  <si>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</si>
  <si>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</si>
  <si>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</si>
  <si>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</si>
  <si>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</si>
  <si>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</si>
  <si>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</si>
  <si>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</si>
  <si>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</si>
  <si>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</si>
  <si>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</si>
  <si>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</si>
  <si>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</si>
  <si>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</si>
  <si>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</si>
  <si>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</si>
  <si>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</si>
  <si>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</si>
  <si>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</si>
  <si>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</si>
  <si>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</si>
  <si>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</si>
  <si>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</si>
  <si>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</si>
  <si>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</si>
  <si>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</si>
  <si>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</si>
  <si>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</si>
  <si>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</si>
  <si>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</si>
  <si>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</si>
  <si>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</si>
  <si>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</si>
  <si>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</si>
  <si>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</si>
  <si>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</si>
  <si>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</si>
  <si>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</si>
  <si>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</si>
  <si>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</si>
  <si>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</si>
  <si>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</si>
  <si>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</si>
  <si>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</si>
  <si>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</si>
  <si>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</si>
  <si>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</si>
  <si>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</si>
  <si>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</si>
  <si>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</si>
  <si>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</si>
  <si>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</si>
  <si>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</si>
  <si>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</si>
  <si>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</si>
  <si>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</si>
  <si>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</si>
  <si>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</si>
  <si>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</si>
  <si>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</si>
  <si>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</si>
  <si>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</si>
  <si>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</si>
  <si>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</si>
  <si>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</si>
  <si>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</si>
  <si>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</si>
  <si>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</si>
  <si>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</si>
  <si>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</si>
  <si>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</si>
  <si>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</si>
  <si>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</si>
  <si>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</si>
  <si>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</si>
  <si>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</si>
  <si>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</si>
  <si>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</si>
  <si>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</si>
  <si>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</si>
  <si>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</si>
  <si>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</si>
  <si>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</si>
  <si>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</si>
  <si>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</si>
  <si>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</si>
  <si>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</si>
  <si>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</si>
  <si>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</si>
  <si>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</si>
  <si>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</si>
  <si>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</si>
  <si>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</si>
  <si>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</si>
  <si>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</si>
  <si>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</si>
  <si>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</si>
  <si>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</si>
  <si>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</si>
  <si>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</si>
  <si>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</si>
  <si>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</si>
  <si>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</si>
  <si>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</si>
  <si>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</si>
  <si>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</si>
  <si>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</si>
  <si>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</si>
  <si>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</si>
  <si>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</si>
  <si>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</si>
  <si>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</si>
  <si>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</si>
  <si>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</si>
  <si>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</si>
  <si>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</si>
  <si>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</si>
  <si>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</si>
  <si>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</si>
  <si>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</si>
  <si>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</si>
  <si>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</si>
  <si>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</si>
  <si>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</si>
  <si>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</si>
  <si>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</si>
  <si>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</si>
  <si>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</si>
  <si>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</si>
  <si>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</si>
  <si>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</si>
  <si>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</si>
  <si>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</si>
  <si>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</si>
  <si>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</si>
  <si>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</si>
  <si>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</si>
  <si>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</si>
  <si>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</si>
  <si>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</si>
  <si>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</si>
  <si>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</si>
  <si>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</si>
  <si>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</si>
  <si>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</si>
  <si>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</si>
  <si>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</si>
  <si>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</si>
  <si>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</si>
  <si>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</si>
  <si>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</si>
  <si>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</si>
  <si>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</si>
  <si>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</si>
  <si>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</si>
  <si>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</si>
  <si>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</si>
  <si>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</si>
  <si>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</si>
  <si>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</si>
  <si>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</si>
  <si>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</si>
  <si>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</si>
  <si>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</si>
  <si>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</si>
  <si>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</si>
  <si>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</si>
  <si>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</si>
  <si>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</si>
  <si>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</si>
  <si>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</si>
  <si>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</si>
  <si>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</si>
  <si>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</si>
  <si>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</si>
  <si>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</si>
  <si>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</si>
  <si>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</si>
  <si>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</si>
  <si>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</si>
  <si>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</si>
  <si>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</si>
  <si>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</si>
  <si>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</si>
  <si>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</si>
  <si>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</si>
  <si>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</si>
  <si>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</si>
  <si>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</si>
  <si>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</si>
  <si>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</si>
  <si>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</si>
  <si>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</si>
  <si>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</si>
  <si>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</si>
  <si>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</si>
  <si>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</si>
  <si>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</si>
  <si>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</si>
  <si>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</si>
  <si>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</si>
  <si>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</si>
  <si>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</si>
  <si>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</si>
  <si>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</si>
  <si>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</si>
  <si>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</si>
  <si>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</si>
  <si>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</si>
  <si>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</si>
  <si>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</si>
  <si>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</si>
  <si>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</si>
  <si>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</si>
  <si>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</si>
  <si>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</si>
  <si>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</si>
  <si>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</si>
  <si>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</si>
  <si>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</si>
  <si>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</si>
  <si>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</si>
  <si>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</si>
  <si>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</si>
  <si>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</si>
  <si>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</si>
  <si>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</si>
  <si>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</si>
  <si>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</si>
  <si>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</si>
  <si>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</si>
  <si>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</si>
  <si>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</si>
  <si>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</si>
  <si>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</si>
  <si>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</si>
  <si>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</si>
  <si>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</si>
  <si>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</si>
  <si>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</si>
  <si>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</si>
  <si>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</si>
  <si>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</si>
  <si>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</si>
  <si>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</si>
  <si>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</si>
  <si>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</si>
  <si>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</si>
  <si>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</si>
  <si>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</si>
  <si>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</si>
  <si>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</si>
  <si>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</si>
  <si>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</si>
  <si>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</si>
  <si>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</si>
  <si>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</si>
  <si>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</si>
  <si>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</si>
  <si>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</si>
  <si>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</si>
  <si>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</si>
  <si>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</si>
  <si>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</si>
  <si>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</si>
  <si>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</si>
  <si>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</si>
  <si>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</si>
  <si>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</si>
  <si>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</si>
  <si>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</si>
  <si>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</si>
  <si>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</si>
  <si>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</si>
  <si>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</si>
  <si>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</si>
  <si>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</si>
  <si>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</si>
  <si>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</si>
  <si>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</si>
  <si>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</si>
  <si>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</si>
  <si>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</si>
  <si>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</si>
  <si>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</si>
  <si>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</si>
  <si>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</si>
  <si>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</si>
  <si>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</si>
  <si>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</si>
  <si>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</si>
  <si>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</si>
  <si>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</si>
  <si>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</si>
  <si>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</si>
  <si>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</si>
  <si>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</si>
  <si>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</si>
  <si>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</si>
  <si>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</si>
  <si>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</si>
  <si>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</si>
  <si>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</si>
  <si>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</si>
  <si>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</si>
  <si>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</si>
  <si>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</si>
  <si>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</si>
  <si>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</si>
  <si>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</si>
  <si>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</si>
  <si>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</si>
  <si>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</si>
  <si>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</si>
  <si>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</si>
  <si>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</si>
  <si>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</si>
  <si>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</si>
  <si>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</si>
  <si>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</si>
  <si>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</si>
  <si>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</si>
  <si>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</si>
  <si>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</si>
  <si>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</si>
  <si>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</si>
  <si>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</si>
  <si>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</si>
  <si>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</si>
  <si>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</si>
  <si>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</si>
  <si>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</si>
  <si>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</si>
  <si>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</si>
  <si>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</si>
  <si>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</si>
  <si>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</si>
  <si>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</si>
  <si>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</si>
  <si>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</si>
  <si>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</si>
  <si>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</si>
  <si>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</si>
  <si>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</si>
  <si>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</si>
  <si>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</si>
  <si>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</si>
  <si>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</si>
  <si>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</si>
  <si>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</si>
  <si>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</si>
  <si>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</si>
  <si>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</si>
  <si>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</si>
  <si>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</si>
  <si>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</si>
  <si>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</si>
  <si>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</si>
  <si>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</si>
  <si>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</si>
  <si>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</si>
  <si>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</si>
  <si>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</si>
  <si>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</si>
  <si>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</si>
  <si>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</si>
  <si>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</si>
  <si>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</si>
  <si>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</si>
  <si>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</si>
  <si>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</si>
  <si>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</si>
  <si>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</si>
  <si>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</si>
  <si>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</si>
  <si>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</si>
  <si>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</si>
  <si>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</si>
  <si>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</si>
  <si>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</si>
  <si>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</si>
  <si>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</si>
  <si>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</si>
  <si>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</si>
  <si>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</si>
  <si>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</si>
  <si>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</si>
  <si>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</si>
  <si>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</si>
  <si>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</si>
  <si>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</si>
  <si>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</si>
  <si>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</si>
  <si>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</si>
  <si>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</si>
  <si>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</si>
  <si>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</si>
  <si>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</si>
  <si>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</si>
  <si>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</si>
  <si>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</si>
  <si>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</si>
  <si>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</si>
  <si>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</si>
  <si>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</si>
  <si>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</si>
  <si>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</si>
  <si>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</si>
  <si>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</si>
  <si>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</si>
  <si>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</si>
  <si>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</si>
  <si>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</si>
  <si>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</si>
  <si>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</si>
  <si>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</si>
  <si>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</si>
  <si>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</si>
  <si>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</si>
  <si>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</si>
  <si>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</si>
  <si>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</si>
  <si>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</si>
  <si>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</si>
  <si>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</si>
  <si>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</si>
  <si>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</si>
  <si>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</si>
  <si>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</si>
  <si>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</si>
  <si>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</si>
  <si>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</si>
  <si>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</si>
  <si>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</si>
  <si>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</si>
  <si>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</si>
  <si>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</si>
  <si>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</si>
  <si>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</si>
  <si>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</si>
  <si>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</si>
  <si>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</si>
  <si>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</si>
  <si>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</si>
  <si>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</si>
  <si>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</si>
  <si>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</si>
  <si>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</si>
  <si>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</si>
  <si>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</si>
  <si>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</si>
  <si>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</si>
  <si>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</si>
  <si>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</si>
  <si>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</si>
  <si>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</si>
  <si>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</si>
  <si>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</si>
  <si>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</si>
  <si>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</si>
  <si>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</si>
  <si>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</si>
  <si>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</si>
  <si>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</si>
  <si>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</si>
  <si>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</si>
  <si>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</si>
  <si>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</si>
  <si>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</si>
  <si>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</si>
  <si>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</si>
  <si>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</si>
  <si>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</si>
  <si>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</si>
  <si>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</si>
  <si>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</si>
  <si>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</si>
  <si>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</si>
  <si>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</si>
  <si>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</si>
  <si>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</si>
  <si>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</si>
  <si>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</si>
  <si>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</si>
  <si>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</si>
  <si>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</si>
  <si>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</si>
  <si>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</si>
  <si>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</si>
  <si>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</si>
  <si>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</si>
  <si>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</si>
  <si>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</si>
  <si>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</si>
  <si>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</si>
  <si>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</si>
  <si>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</si>
  <si>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</si>
  <si>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</si>
  <si>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</si>
  <si>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</si>
  <si>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</si>
  <si>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</si>
  <si>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</si>
  <si>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</si>
  <si>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</si>
  <si>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</si>
  <si>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</si>
  <si>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</si>
  <si>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</si>
  <si>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</si>
  <si>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</si>
  <si>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</si>
  <si>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</si>
  <si>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</si>
  <si>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</si>
  <si>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</si>
  <si>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</si>
  <si>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</si>
  <si>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</si>
  <si>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</si>
  <si>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</si>
  <si>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</si>
  <si>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</si>
  <si>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</si>
  <si>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</si>
  <si>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</si>
  <si>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</si>
  <si>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</si>
  <si>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</si>
  <si>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</si>
  <si>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</si>
  <si>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</si>
  <si>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</si>
  <si>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</si>
  <si>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</si>
  <si>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</si>
  <si>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</si>
  <si>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</si>
  <si>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</si>
  <si>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</si>
  <si>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</si>
  <si>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</si>
  <si>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</si>
  <si>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</si>
  <si>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</si>
  <si>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</si>
  <si>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</si>
  <si>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</si>
  <si>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</si>
  <si>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</si>
  <si>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</si>
  <si>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</si>
  <si>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</si>
  <si>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</si>
  <si>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</si>
  <si>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</si>
  <si>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</si>
  <si>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</si>
  <si>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</si>
  <si>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</si>
  <si>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</si>
  <si>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</si>
  <si>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</si>
  <si>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</si>
  <si>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</si>
  <si>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</si>
  <si>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</si>
  <si>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</si>
  <si>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</si>
  <si>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</si>
  <si>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</si>
  <si>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</si>
  <si>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</si>
  <si>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</si>
  <si>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</si>
  <si>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</si>
  <si>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</si>
  <si>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</si>
  <si>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</si>
  <si>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</si>
  <si>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</si>
  <si>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</si>
  <si>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</si>
  <si>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</si>
  <si>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</si>
  <si>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</si>
  <si>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</si>
  <si>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</si>
  <si>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</si>
  <si>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</si>
  <si>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</si>
  <si>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</si>
  <si>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</si>
  <si>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</si>
  <si>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</si>
  <si>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</si>
  <si>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</si>
  <si>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</si>
  <si>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</si>
  <si>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</si>
  <si>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</si>
  <si>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</si>
  <si>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</si>
  <si>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</si>
  <si>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</si>
  <si>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</si>
  <si>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</si>
  <si>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</si>
  <si>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</si>
  <si>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</si>
  <si>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</si>
  <si>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</si>
  <si>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</si>
  <si>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</si>
  <si>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</si>
  <si>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</si>
  <si>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</si>
  <si>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</si>
  <si>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</si>
  <si>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</si>
  <si>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</si>
  <si>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</si>
  <si>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</si>
  <si>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</si>
  <si>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</si>
  <si>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</si>
  <si>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</si>
  <si>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</si>
  <si>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</si>
  <si>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</si>
  <si>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</si>
  <si>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</si>
  <si>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</si>
  <si>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</si>
  <si>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</si>
  <si>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</si>
  <si>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</si>
  <si>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</si>
  <si>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</si>
  <si>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</si>
  <si>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</si>
  <si>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</si>
  <si>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</si>
  <si>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</si>
  <si>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</si>
  <si>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</si>
  <si>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</si>
  <si>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</si>
  <si>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</si>
  <si>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</si>
  <si>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</si>
  <si>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</si>
  <si>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</si>
  <si>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</si>
  <si>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</si>
  <si>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</si>
  <si>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</si>
  <si>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</si>
  <si>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</si>
  <si>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</si>
  <si>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</si>
  <si>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</si>
  <si>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</si>
  <si>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</si>
  <si>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</si>
  <si>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</si>
  <si>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</si>
  <si>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</si>
  <si>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</si>
  <si>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</si>
  <si>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</si>
  <si>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</si>
  <si>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</si>
  <si>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</si>
  <si>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</si>
  <si>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</si>
  <si>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</si>
  <si>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</si>
  <si>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</si>
  <si>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</si>
  <si>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</si>
  <si>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</si>
  <si>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</si>
  <si>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</si>
  <si>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</si>
  <si>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</si>
  <si>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</si>
  <si>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</si>
  <si>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</si>
  <si>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</si>
  <si>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</si>
  <si>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</si>
  <si>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</si>
  <si>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</si>
  <si>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</si>
  <si>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</si>
  <si>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</si>
  <si>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</si>
  <si>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</si>
  <si>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</si>
  <si>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</si>
  <si>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</si>
  <si>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</si>
  <si>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</si>
  <si>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</si>
  <si>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</si>
  <si>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</si>
  <si>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</si>
  <si>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</si>
  <si>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</si>
  <si>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</si>
  <si>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</si>
  <si>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</si>
  <si>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</si>
  <si>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</si>
  <si>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</si>
  <si>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</si>
  <si>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</si>
  <si>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</si>
  <si>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</si>
  <si>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</si>
  <si>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</si>
  <si>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</si>
  <si>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</si>
  <si>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</si>
  <si>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</si>
  <si>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</si>
  <si>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</si>
  <si>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</si>
  <si>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</si>
  <si>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</si>
  <si>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</si>
  <si>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</si>
  <si>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</si>
  <si>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</si>
  <si>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</si>
  <si>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</si>
  <si>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</si>
  <si>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</si>
  <si>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</si>
  <si>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</si>
  <si>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</si>
  <si>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</si>
  <si>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</si>
  <si>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</si>
  <si>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</si>
  <si>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</si>
  <si>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</si>
  <si>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</si>
  <si>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</si>
  <si>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</si>
  <si>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</si>
  <si>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</si>
  <si>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</si>
  <si>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</si>
  <si>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</si>
  <si>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</si>
  <si>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</si>
  <si>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</si>
  <si>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</si>
  <si>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</si>
  <si>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</si>
  <si>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</si>
  <si>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</si>
  <si>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</si>
  <si>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</si>
  <si>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</si>
  <si>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</si>
  <si>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</si>
  <si>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</si>
  <si>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</si>
  <si>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</si>
  <si>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</si>
  <si>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</si>
  <si>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</si>
  <si>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</si>
  <si>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</si>
  <si>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</si>
  <si>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</si>
  <si>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</si>
  <si>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</si>
  <si>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</si>
  <si>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</si>
  <si>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</si>
  <si>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</si>
  <si>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</si>
  <si>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</si>
  <si>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</si>
  <si>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</si>
  <si>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</si>
  <si>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</si>
  <si>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</si>
  <si>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</si>
  <si>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</si>
  <si>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</si>
  <si>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</si>
  <si>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</si>
  <si>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</si>
  <si>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</si>
  <si>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</si>
  <si>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</si>
  <si>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</si>
  <si>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</si>
  <si>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</si>
  <si>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</si>
  <si>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</si>
  <si>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</si>
  <si>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</si>
  <si>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</si>
  <si>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</si>
  <si>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</si>
  <si>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</si>
  <si>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</si>
  <si>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</si>
  <si>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</si>
  <si>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</si>
  <si>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</si>
  <si>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</si>
  <si>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</si>
  <si>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</si>
  <si>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</si>
  <si>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</si>
  <si>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</si>
  <si>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</si>
  <si>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</si>
  <si>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</si>
  <si>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</si>
  <si>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</si>
  <si>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</si>
  <si>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</si>
  <si>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</si>
  <si>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</si>
  <si>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</si>
  <si>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</si>
  <si>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</si>
  <si>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</si>
  <si>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</si>
  <si>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</si>
  <si>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</si>
  <si>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</si>
  <si>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</si>
  <si>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</si>
  <si>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</si>
  <si>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</si>
  <si>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</si>
  <si>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</si>
  <si>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</si>
  <si>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</si>
  <si>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</si>
  <si>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</si>
  <si>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</si>
  <si>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</si>
  <si>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</si>
  <si>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</si>
  <si>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</si>
  <si>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</si>
  <si>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</si>
  <si>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</si>
  <si>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</si>
  <si>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</si>
  <si>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</si>
  <si>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</si>
  <si>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</si>
  <si>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</si>
  <si>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</si>
  <si>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</si>
  <si>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</si>
  <si>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</si>
  <si>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</si>
  <si>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</si>
  <si>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</si>
  <si>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</si>
  <si>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</si>
  <si>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</si>
  <si>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</si>
  <si>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</si>
  <si>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</si>
  <si>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</si>
  <si>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</si>
  <si>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</si>
  <si>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</si>
  <si>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</si>
  <si>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</si>
  <si>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</si>
  <si>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</si>
  <si>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</si>
  <si>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</si>
  <si>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</si>
  <si>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</si>
  <si>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</si>
  <si>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</si>
  <si>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</si>
  <si>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</si>
  <si>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</si>
  <si>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</si>
  <si>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</si>
  <si>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</si>
  <si>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</si>
  <si>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</si>
  <si>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</si>
  <si>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</si>
  <si>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</si>
  <si>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</si>
  <si>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</si>
  <si>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</si>
  <si>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</si>
  <si>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</si>
  <si>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</si>
  <si>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</si>
  <si>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</si>
  <si>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</si>
  <si>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</si>
  <si>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</si>
  <si>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</si>
  <si>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</si>
  <si>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</si>
  <si>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</si>
  <si>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</si>
  <si>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</si>
  <si>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</si>
  <si>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</si>
  <si>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</si>
  <si>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</si>
  <si>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</si>
  <si>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</si>
  <si>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</si>
  <si>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</si>
  <si>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</si>
  <si>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</si>
  <si>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</si>
  <si>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</si>
  <si>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</si>
  <si>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</si>
  <si>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</si>
  <si>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</si>
  <si>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</si>
  <si>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</si>
  <si>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</si>
  <si>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</si>
  <si>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</si>
  <si>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</si>
  <si>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</si>
  <si>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</si>
  <si>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</si>
  <si>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</si>
  <si>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</si>
  <si>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</si>
  <si>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</si>
  <si>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</si>
  <si>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</si>
  <si>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</si>
  <si>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</si>
  <si>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</si>
  <si>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</si>
  <si>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</si>
  <si>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</si>
  <si>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</si>
  <si>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</si>
  <si>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</si>
  <si>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</si>
  <si>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</si>
  <si>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</si>
  <si>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</si>
  <si>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</si>
  <si>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</si>
  <si>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</si>
  <si>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</si>
  <si>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</si>
  <si>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</si>
  <si>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</si>
  <si>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</si>
  <si>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</si>
  <si>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</si>
  <si>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</si>
  <si>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</si>
  <si>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</si>
  <si>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</si>
  <si>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</si>
  <si>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</si>
  <si>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</si>
  <si>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</si>
  <si>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</si>
  <si>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</si>
  <si>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</si>
  <si>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</si>
  <si>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</si>
  <si>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</si>
  <si>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</si>
  <si>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</si>
  <si>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</si>
  <si>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</si>
  <si>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</si>
  <si>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</si>
  <si>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</si>
  <si>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</si>
  <si>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</si>
  <si>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</si>
  <si>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</si>
  <si>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</si>
  <si>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</si>
  <si>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</si>
  <si>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</si>
  <si>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</si>
  <si>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</si>
  <si>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</si>
  <si>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</si>
  <si>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</si>
  <si>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</si>
  <si>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</si>
  <si>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</si>
  <si>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</si>
  <si>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</si>
  <si>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</si>
  <si>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</si>
  <si>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</si>
  <si>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</si>
  <si>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</si>
  <si>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</si>
  <si>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</si>
  <si>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</si>
  <si>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</si>
  <si>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</si>
  <si>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</si>
  <si>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</si>
  <si>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</si>
  <si>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</si>
  <si>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</si>
  <si>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</si>
  <si>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</si>
  <si>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</si>
  <si>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</si>
  <si>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</si>
  <si>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</si>
  <si>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</si>
  <si>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</si>
  <si>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</si>
  <si>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</si>
  <si>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</si>
  <si>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</si>
  <si>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</si>
  <si>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</si>
  <si>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</si>
  <si>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</si>
  <si>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</si>
  <si>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</si>
  <si>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</si>
  <si>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</si>
  <si>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</si>
  <si>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</si>
  <si>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</si>
  <si>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</si>
  <si>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</si>
  <si>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</si>
  <si>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</si>
  <si>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</si>
  <si>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</si>
  <si>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</si>
  <si>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</si>
  <si>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</si>
  <si>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</si>
  <si>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</si>
  <si>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</si>
  <si>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</si>
  <si>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</si>
  <si>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</si>
  <si>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</si>
  <si>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</si>
  <si>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</si>
  <si>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</si>
  <si>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</si>
  <si>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</si>
  <si>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</si>
  <si>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</si>
  <si>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</si>
  <si>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</si>
  <si>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</si>
  <si>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</si>
  <si>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</si>
  <si>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</si>
  <si>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</si>
  <si>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</si>
  <si>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</si>
  <si>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</si>
  <si>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</si>
  <si>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</si>
  <si>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</si>
  <si>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</si>
  <si>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</si>
  <si>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</si>
  <si>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</si>
  <si>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</si>
  <si>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</si>
  <si>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</si>
  <si>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</si>
  <si>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</si>
  <si>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</si>
  <si>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</si>
  <si>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</si>
  <si>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</si>
  <si>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</si>
  <si>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</si>
  <si>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</si>
  <si>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</si>
  <si>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</si>
  <si>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</si>
  <si>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</si>
  <si>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</si>
  <si>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</si>
  <si>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</si>
  <si>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</si>
  <si>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</si>
  <si>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</si>
  <si>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</si>
  <si>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</si>
  <si>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</si>
  <si>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</si>
  <si>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</si>
  <si>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</si>
  <si>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</si>
  <si>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</si>
  <si>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</si>
  <si>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</si>
  <si>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</si>
  <si>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</si>
  <si>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</si>
  <si>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</si>
  <si>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</si>
  <si>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</si>
  <si>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</si>
  <si>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</si>
  <si>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</si>
  <si>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</si>
  <si>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</si>
  <si>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</si>
  <si>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</si>
  <si>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</si>
  <si>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</si>
  <si>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</si>
  <si>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</si>
  <si>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</si>
  <si>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</si>
  <si>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</si>
  <si>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</si>
  <si>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</si>
  <si>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</si>
  <si>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</si>
  <si>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</si>
  <si>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</si>
  <si>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</si>
  <si>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</si>
  <si>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</si>
  <si>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</si>
  <si>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</si>
  <si>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</si>
  <si>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</si>
  <si>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</si>
  <si>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</si>
  <si>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</si>
  <si>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</si>
  <si>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</si>
  <si>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</si>
  <si>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</si>
  <si>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</si>
  <si>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</si>
  <si>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</si>
  <si>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</si>
  <si>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</si>
  <si>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</si>
  <si>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</si>
  <si>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</si>
  <si>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</si>
  <si>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</si>
  <si>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</si>
  <si>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</si>
  <si>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</si>
  <si>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</si>
  <si>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</si>
  <si>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</si>
  <si>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</si>
  <si>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</si>
  <si>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</si>
  <si>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</si>
  <si>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</si>
  <si>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</si>
  <si>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</si>
  <si>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</si>
  <si>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</si>
  <si>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</si>
  <si>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</si>
  <si>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</si>
  <si>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</si>
  <si>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</si>
  <si>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</si>
  <si>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</si>
  <si>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</si>
  <si>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</si>
  <si>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</si>
  <si>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</si>
  <si>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</si>
  <si>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</si>
  <si>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</si>
  <si>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</si>
  <si>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</si>
  <si>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</si>
  <si>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</si>
  <si>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</si>
  <si>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</si>
  <si>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</si>
  <si>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</si>
  <si>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</si>
  <si>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</si>
  <si>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</si>
  <si>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</si>
  <si>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</si>
  <si>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</si>
  <si>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</si>
  <si>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</si>
  <si>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</si>
  <si>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</si>
  <si>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</si>
  <si>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</si>
  <si>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</si>
  <si>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</si>
  <si>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</si>
  <si>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</si>
  <si>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</si>
  <si>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</si>
  <si>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</si>
  <si>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</si>
  <si>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</si>
  <si>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</si>
  <si>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</si>
  <si>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</si>
  <si>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</si>
  <si>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</si>
  <si>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</si>
  <si>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</si>
  <si>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</si>
  <si>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</si>
  <si>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</si>
  <si>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</si>
  <si>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</si>
  <si>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</si>
  <si>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</si>
  <si>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</si>
  <si>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</si>
  <si>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</si>
  <si>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</si>
  <si>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</si>
  <si>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</si>
  <si>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</si>
  <si>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</si>
  <si>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</si>
  <si>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</si>
  <si>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</si>
  <si>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</si>
  <si>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</si>
  <si>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</si>
  <si>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</si>
  <si>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</si>
  <si>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</si>
  <si>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</si>
  <si>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</si>
  <si>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</si>
  <si>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</si>
  <si>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</si>
  <si>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</si>
  <si>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</si>
  <si>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</si>
  <si>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</si>
  <si>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</si>
  <si>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</si>
  <si>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</si>
  <si>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</si>
  <si>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</si>
  <si>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</si>
  <si>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</si>
  <si>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</si>
  <si>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</si>
  <si>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</si>
  <si>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</si>
  <si>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</si>
  <si>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</si>
  <si>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</si>
  <si>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</si>
  <si>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</si>
  <si>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</si>
  <si>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</si>
  <si>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</si>
  <si>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</si>
  <si>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</si>
  <si>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</si>
  <si>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</si>
  <si>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</si>
  <si>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</si>
  <si>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</si>
  <si>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</si>
  <si>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</si>
  <si>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</si>
  <si>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</si>
  <si>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</si>
  <si>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</si>
  <si>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</si>
  <si>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</si>
  <si>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</si>
  <si>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</si>
  <si>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</si>
  <si>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</si>
  <si>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</si>
  <si>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</si>
  <si>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</si>
  <si>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</si>
  <si>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</si>
  <si>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</si>
  <si>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</si>
  <si>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</si>
  <si>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</si>
  <si>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</si>
  <si>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</si>
  <si>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</si>
  <si>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</si>
  <si>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</si>
  <si>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</si>
  <si>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</si>
  <si>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</si>
  <si>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</si>
  <si>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</si>
  <si>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</si>
  <si>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</si>
  <si>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</si>
  <si>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</si>
  <si>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</si>
  <si>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</si>
  <si>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</si>
  <si>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</si>
  <si>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</si>
  <si>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</si>
  <si>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</si>
  <si>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</si>
  <si>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</si>
  <si>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</si>
  <si>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</si>
  <si>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</si>
  <si>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</si>
  <si>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</si>
  <si>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</si>
  <si>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</si>
  <si>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</si>
  <si>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</si>
  <si>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</si>
  <si>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</si>
  <si>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</si>
  <si>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</si>
  <si>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</si>
  <si>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</si>
  <si>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</si>
  <si>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</si>
  <si>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</si>
  <si>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</si>
  <si>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</si>
  <si>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</si>
  <si>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</si>
  <si>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</si>
  <si>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</si>
  <si>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</si>
  <si>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</si>
  <si>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</si>
  <si>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</si>
  <si>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</si>
  <si>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</si>
  <si>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</si>
  <si>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</si>
  <si>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</si>
  <si>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</si>
  <si>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</si>
  <si>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</si>
  <si>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</si>
  <si>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</si>
  <si>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</si>
  <si>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</si>
  <si>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</si>
  <si>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</si>
  <si>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</si>
  <si>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</si>
  <si>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</si>
  <si>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</si>
  <si>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</si>
  <si>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</si>
  <si>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</si>
  <si>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</si>
  <si>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</si>
  <si>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</si>
  <si>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</si>
  <si>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</si>
  <si>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</si>
  <si>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</si>
  <si>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</si>
  <si>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</si>
  <si>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</si>
  <si>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</si>
  <si>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</si>
  <si>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</si>
  <si>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</si>
  <si>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</si>
  <si>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</si>
  <si>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</si>
  <si>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</si>
  <si>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</si>
  <si>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</si>
  <si>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</si>
  <si>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</si>
  <si>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</si>
  <si>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</si>
  <si>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</si>
  <si>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</si>
  <si>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</si>
  <si>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</si>
  <si>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</si>
  <si>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</si>
  <si>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</si>
  <si>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</si>
  <si>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</si>
  <si>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</si>
  <si>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</si>
  <si>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</si>
  <si>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</si>
  <si>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</si>
  <si>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</si>
  <si>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</si>
  <si>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</si>
  <si>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</si>
  <si>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</si>
  <si>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</si>
  <si>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</si>
  <si>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</si>
  <si>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</si>
  <si>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</si>
  <si>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</si>
  <si>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</si>
  <si>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</si>
  <si>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</si>
  <si>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</si>
  <si>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</si>
  <si>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</si>
  <si>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</si>
  <si>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</si>
  <si>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</si>
  <si>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</si>
  <si>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</si>
  <si>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</si>
  <si>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</si>
  <si>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</si>
  <si>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</si>
  <si>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</si>
  <si>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</si>
  <si>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</si>
  <si>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</si>
  <si>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</si>
  <si>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</si>
  <si>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</si>
  <si>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</si>
  <si>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</si>
  <si>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</si>
  <si>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</si>
  <si>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</si>
  <si>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</si>
  <si>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</si>
  <si>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</si>
  <si>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</si>
  <si>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</si>
  <si>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</si>
  <si>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</si>
  <si>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</si>
  <si>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</si>
  <si>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</si>
  <si>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</si>
  <si>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</si>
  <si>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</si>
  <si>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</si>
  <si>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</si>
  <si>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</si>
  <si>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</si>
  <si>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</si>
  <si>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</si>
  <si>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</si>
  <si>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</si>
  <si>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</si>
  <si>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</si>
  <si>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</si>
  <si>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</si>
  <si>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</si>
  <si>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</si>
  <si>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</si>
  <si>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</si>
  <si>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</si>
  <si>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</si>
  <si>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</si>
  <si>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</si>
  <si>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</si>
  <si>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</si>
  <si>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</si>
  <si>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</si>
  <si>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</si>
  <si>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</si>
  <si>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</si>
  <si>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</si>
  <si>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</si>
  <si>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</si>
  <si>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</si>
  <si>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</si>
  <si>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</si>
  <si>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</si>
  <si>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</si>
  <si>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</si>
  <si>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</si>
  <si>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</si>
  <si>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</si>
  <si>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</si>
  <si>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</si>
  <si>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</si>
  <si>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</si>
  <si>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</si>
  <si>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</si>
  <si>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</si>
  <si>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</si>
  <si>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</si>
  <si>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</si>
  <si>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</si>
  <si>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</si>
  <si>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</si>
  <si>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</si>
  <si>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</si>
  <si>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</si>
  <si>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</si>
  <si>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</si>
  <si>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</si>
  <si>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</si>
  <si>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</si>
  <si>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</si>
  <si>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</si>
  <si>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</si>
  <si>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</si>
  <si>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</si>
  <si>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</si>
  <si>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</si>
  <si>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</si>
  <si>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</si>
  <si>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</si>
  <si>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</si>
  <si>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</si>
  <si>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</si>
  <si>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</si>
  <si>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</si>
  <si>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</si>
  <si>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</si>
  <si>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</si>
  <si>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</si>
  <si>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</si>
  <si>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</si>
  <si>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</si>
  <si>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</si>
  <si>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</si>
  <si>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</si>
  <si>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</si>
  <si>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</si>
  <si>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</si>
  <si>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</si>
  <si>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</si>
  <si>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</si>
  <si>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</si>
  <si>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</si>
  <si>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</si>
  <si>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</si>
  <si>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</si>
  <si>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</si>
  <si>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</si>
  <si>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</si>
  <si>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</si>
  <si>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</si>
  <si>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</si>
  <si>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</si>
  <si>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</si>
  <si>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</si>
  <si>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</si>
  <si>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</si>
  <si>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</si>
  <si>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</si>
  <si>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</si>
  <si>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</si>
  <si>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</si>
  <si>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</si>
  <si>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</si>
  <si>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</si>
  <si>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</si>
  <si>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</si>
  <si>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</si>
  <si>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</si>
  <si>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</si>
  <si>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</si>
  <si>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</si>
  <si>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</si>
  <si>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</si>
  <si>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</si>
  <si>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</si>
  <si>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</si>
  <si>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</si>
  <si>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</si>
  <si>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</si>
  <si>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</si>
  <si>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</si>
  <si>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</si>
  <si>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</si>
  <si>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</si>
  <si>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</si>
  <si>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</si>
  <si>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</si>
  <si>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</si>
  <si>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</si>
  <si>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</si>
  <si>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</si>
  <si>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</si>
  <si>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</si>
  <si>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</si>
  <si>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</si>
  <si>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</si>
  <si>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</si>
  <si>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</si>
  <si>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</si>
  <si>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</si>
  <si>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</si>
  <si>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</si>
  <si>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</si>
  <si>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</si>
  <si>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</si>
  <si>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</si>
  <si>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</si>
  <si>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</si>
  <si>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</si>
  <si>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</si>
  <si>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</si>
  <si>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</si>
  <si>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</si>
  <si>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</si>
  <si>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</si>
  <si>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</si>
  <si>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</si>
  <si>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</si>
  <si>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</si>
  <si>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</si>
  <si>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</si>
  <si>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</si>
  <si>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</si>
  <si>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</si>
  <si>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</si>
  <si>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</si>
  <si>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</si>
  <si>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</si>
  <si>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</si>
  <si>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</si>
  <si>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</si>
  <si>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</si>
  <si>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</si>
  <si>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</si>
  <si>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</si>
  <si>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</si>
  <si>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</si>
  <si>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</si>
  <si>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</si>
  <si>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</si>
  <si>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</si>
  <si>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</si>
  <si>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</si>
  <si>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</si>
  <si>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</si>
  <si>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</si>
  <si>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</si>
  <si>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</si>
  <si>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</si>
  <si>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</si>
  <si>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</si>
  <si>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</si>
  <si>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</si>
  <si>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</si>
  <si>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</si>
  <si>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</si>
  <si>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</si>
  <si>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</si>
  <si>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</si>
  <si>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</si>
  <si>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</si>
  <si>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</si>
  <si>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</si>
  <si>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</si>
  <si>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</si>
  <si>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</si>
  <si>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</si>
  <si>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</si>
  <si>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</si>
  <si>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</si>
  <si>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</si>
  <si>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</si>
  <si>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</si>
  <si>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</si>
  <si>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</si>
  <si>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</si>
  <si>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</si>
  <si>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</si>
  <si>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</si>
  <si>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</si>
  <si>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</si>
  <si>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</si>
  <si>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</si>
  <si>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</si>
  <si>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</si>
  <si>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</si>
  <si>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</si>
  <si>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</si>
  <si>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</si>
  <si>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</si>
  <si>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</si>
  <si>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</si>
  <si>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</si>
  <si>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</si>
  <si>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</si>
  <si>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</si>
  <si>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</si>
  <si>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</si>
  <si>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</si>
  <si>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</si>
  <si>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</si>
  <si>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</si>
  <si>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</si>
  <si>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</si>
  <si>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</si>
  <si>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</si>
  <si>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</si>
  <si>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</si>
  <si>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</si>
  <si>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</si>
  <si>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</si>
  <si>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</si>
  <si>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</si>
  <si>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</si>
  <si>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</si>
  <si>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</si>
  <si>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</si>
  <si>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</si>
  <si>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</si>
  <si>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</si>
  <si>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</si>
  <si>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</si>
  <si>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</si>
  <si>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</si>
  <si>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</si>
  <si>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</si>
  <si>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</si>
  <si>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</si>
  <si>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</si>
  <si>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</si>
  <si>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</si>
  <si>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</si>
  <si>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</si>
  <si>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</si>
  <si>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</si>
  <si>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</si>
  <si>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</si>
  <si>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</si>
  <si>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</si>
  <si>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</si>
  <si>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</si>
  <si>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</si>
  <si>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</si>
  <si>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</si>
  <si>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</si>
  <si>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</si>
  <si>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</si>
  <si>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</si>
  <si>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</si>
  <si>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</si>
  <si>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</si>
  <si>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</si>
  <si>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</si>
  <si>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</si>
  <si>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</si>
  <si>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</si>
  <si>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</si>
  <si>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</si>
  <si>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</si>
  <si>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</si>
  <si>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</si>
  <si>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</si>
  <si>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</si>
  <si>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</si>
  <si>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</si>
  <si>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</si>
  <si>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</si>
  <si>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</si>
  <si>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</si>
  <si>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</si>
  <si>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</si>
  <si>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</si>
  <si>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</si>
  <si>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</si>
  <si>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</si>
  <si>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</si>
  <si>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</si>
  <si>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</si>
  <si>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</si>
  <si>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</si>
  <si>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</si>
  <si>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</si>
  <si>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</si>
  <si>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</si>
  <si>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</si>
  <si>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</si>
  <si>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</si>
  <si>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</si>
  <si>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</si>
  <si>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</si>
  <si>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</si>
  <si>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</si>
  <si>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</si>
  <si>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</si>
  <si>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</si>
  <si>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</si>
  <si>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</si>
  <si>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</si>
  <si>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</si>
  <si>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</si>
  <si>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</si>
  <si>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</si>
  <si>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</si>
  <si>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</si>
  <si>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</si>
  <si>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</si>
  <si>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</si>
  <si>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</si>
  <si>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</si>
  <si>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</si>
  <si>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</si>
  <si>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</si>
  <si>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</si>
  <si>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</si>
  <si>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</si>
  <si>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</si>
  <si>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</si>
  <si>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</si>
  <si>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</si>
  <si>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</si>
  <si>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</si>
  <si>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</si>
  <si>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</si>
  <si>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</si>
  <si>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</si>
  <si>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</si>
  <si>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</si>
  <si>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</si>
  <si>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</si>
  <si>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</si>
  <si>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</si>
  <si>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</si>
  <si>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</si>
  <si>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</si>
  <si>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</si>
  <si>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</si>
  <si>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</si>
  <si>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</si>
  <si>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</si>
  <si>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</si>
  <si>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</si>
  <si>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</si>
  <si>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</si>
  <si>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</si>
  <si>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</si>
  <si>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</si>
  <si>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</si>
  <si>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</si>
  <si>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</si>
  <si>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</si>
  <si>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</si>
  <si>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</si>
  <si>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</si>
  <si>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</si>
  <si>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</si>
  <si>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</si>
  <si>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</si>
  <si>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</si>
  <si>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</si>
  <si>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</si>
  <si>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</si>
  <si>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</si>
  <si>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</si>
  <si>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</si>
  <si>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</si>
  <si>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</si>
  <si>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</si>
  <si>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</si>
  <si>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</si>
  <si>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</si>
  <si>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</si>
  <si>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</si>
  <si>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</si>
  <si>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</si>
  <si>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</si>
  <si>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</si>
  <si>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</si>
  <si>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</si>
  <si>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</si>
  <si>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</si>
  <si>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</si>
  <si>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</si>
  <si>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</si>
  <si>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</si>
  <si>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</si>
  <si>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</si>
  <si>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</si>
  <si>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</si>
  <si>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</si>
  <si>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</si>
  <si>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</si>
  <si>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</si>
  <si>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</si>
  <si>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</si>
  <si>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</si>
  <si>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</si>
  <si>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</si>
  <si>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</si>
  <si>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</si>
  <si>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</si>
  <si>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</si>
  <si>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</si>
  <si>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</si>
  <si>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</si>
  <si>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</si>
  <si>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</si>
  <si>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</si>
  <si>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</si>
  <si>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</si>
  <si>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</si>
  <si>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</si>
  <si>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</si>
  <si>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</si>
  <si>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</si>
  <si>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</si>
  <si>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</si>
  <si>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</si>
  <si>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</si>
  <si>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</si>
  <si>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</si>
  <si>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</si>
  <si>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</si>
  <si>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</si>
  <si>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</si>
  <si>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</si>
  <si>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</si>
  <si>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</si>
  <si>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</si>
  <si>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</si>
  <si>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</si>
  <si>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</si>
  <si>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</si>
  <si>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</si>
  <si>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</si>
  <si>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</si>
  <si>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</si>
  <si>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</si>
  <si>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</si>
  <si>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</si>
  <si>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</si>
  <si>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</si>
  <si>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</si>
  <si>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</si>
  <si>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</si>
  <si>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</si>
  <si>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</si>
  <si>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</si>
  <si>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</si>
  <si>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</si>
  <si>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</si>
  <si>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</si>
  <si>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</si>
  <si>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</si>
  <si>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</si>
  <si>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</si>
  <si>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</si>
  <si>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</si>
  <si>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</si>
  <si>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</si>
  <si>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</si>
  <si>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</si>
  <si>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</si>
  <si>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</si>
  <si>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</si>
  <si>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</si>
  <si>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</si>
  <si>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</si>
  <si>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</si>
  <si>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</si>
  <si>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</si>
  <si>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</si>
  <si>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</si>
  <si>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</si>
  <si>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</si>
  <si>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</si>
  <si>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</si>
  <si>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</si>
  <si>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</si>
  <si>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</si>
  <si>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</si>
  <si>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</si>
  <si>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</si>
  <si>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</si>
  <si>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</si>
  <si>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</si>
  <si>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</si>
  <si>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</si>
  <si>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</si>
  <si>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</si>
  <si>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</si>
  <si>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</si>
  <si>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</si>
  <si>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</si>
  <si>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</si>
  <si>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</si>
  <si>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</si>
  <si>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</si>
  <si>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</si>
  <si>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</si>
  <si>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</si>
  <si>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</si>
  <si>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</si>
  <si>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</si>
  <si>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</si>
  <si>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</si>
  <si>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</si>
  <si>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</si>
  <si>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</si>
  <si>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</si>
  <si>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</si>
  <si>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</si>
  <si>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</si>
  <si>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</si>
  <si>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</si>
  <si>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</si>
  <si>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</si>
  <si>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</si>
  <si>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</si>
  <si>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</si>
  <si>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</si>
  <si>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</si>
  <si>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</si>
  <si>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</si>
  <si>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</si>
  <si>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</si>
  <si>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</si>
  <si>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</si>
  <si>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</si>
  <si>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</si>
  <si>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</si>
  <si>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</si>
  <si>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</si>
  <si>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</si>
  <si>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</si>
  <si>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</si>
  <si>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</si>
  <si>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</si>
  <si>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</si>
  <si>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</si>
  <si>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</si>
  <si>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</si>
  <si>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</si>
  <si>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</si>
  <si>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</si>
  <si>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</si>
  <si>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</si>
  <si>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</si>
  <si>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</si>
  <si>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</si>
  <si>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</si>
  <si>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</si>
  <si>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</si>
  <si>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</si>
  <si>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</si>
  <si>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</si>
  <si>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</si>
  <si>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</si>
  <si>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</si>
  <si>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</si>
  <si>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</si>
  <si>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</si>
  <si>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</si>
  <si>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</si>
  <si>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</si>
  <si>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</si>
  <si>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</si>
  <si>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</si>
  <si>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</si>
  <si>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</si>
  <si>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</si>
  <si>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</si>
  <si>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</si>
  <si>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</si>
  <si>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</si>
  <si>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</si>
  <si>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</si>
  <si>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</si>
  <si>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</si>
  <si>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</si>
  <si>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</si>
  <si>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</si>
  <si>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</si>
  <si>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</si>
  <si>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</si>
  <si>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</si>
  <si>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</si>
  <si>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</si>
  <si>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</si>
  <si>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</si>
  <si>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</si>
  <si>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</si>
  <si>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</si>
  <si>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</si>
  <si>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</si>
  <si>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</si>
  <si>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</si>
  <si>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</si>
  <si>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</si>
  <si>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</si>
  <si>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</si>
  <si>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</si>
  <si>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</si>
  <si>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</si>
  <si>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</si>
  <si>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</si>
  <si>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</si>
  <si>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</si>
  <si>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</si>
  <si>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</si>
  <si>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</si>
  <si>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</si>
  <si>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</si>
  <si>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</si>
  <si>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</si>
  <si>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</si>
  <si>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</si>
  <si>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</si>
  <si>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</si>
  <si>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</si>
  <si>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</si>
  <si>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</si>
  <si>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</si>
  <si>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</si>
  <si>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</si>
  <si>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</si>
  <si>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</si>
  <si>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</si>
  <si>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</si>
  <si>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</si>
  <si>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</si>
  <si>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</si>
  <si>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</si>
  <si>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</si>
  <si>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</si>
  <si>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</si>
  <si>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</si>
  <si>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</si>
  <si>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</si>
  <si>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</si>
  <si>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</si>
  <si>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</si>
  <si>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</si>
  <si>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</si>
  <si>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</si>
  <si>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</si>
  <si>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</si>
  <si>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</si>
  <si>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</si>
  <si>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</si>
  <si>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</si>
  <si>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</si>
  <si>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</si>
  <si>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</si>
  <si>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</si>
  <si>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</si>
  <si>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</si>
  <si>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</si>
  <si>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</si>
  <si>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</si>
  <si>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</si>
  <si>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</si>
  <si>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</si>
  <si>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</si>
  <si>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</si>
  <si>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</si>
  <si>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</si>
  <si>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</si>
  <si>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</si>
  <si>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</si>
  <si>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</si>
  <si>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</si>
  <si>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</si>
  <si>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</si>
  <si>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</si>
  <si>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</si>
  <si>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</si>
  <si>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</si>
  <si>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</si>
  <si>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</si>
  <si>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</si>
  <si>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</si>
  <si>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</si>
  <si>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</si>
  <si>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</si>
  <si>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</si>
  <si>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</si>
  <si>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</si>
  <si>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</si>
  <si>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</si>
  <si>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</si>
  <si>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</si>
  <si>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</si>
  <si>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</si>
  <si>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</si>
  <si>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</si>
  <si>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</si>
  <si>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</si>
  <si>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</si>
  <si>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</si>
  <si>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</si>
  <si>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</si>
  <si>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</si>
  <si>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</si>
  <si>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</si>
  <si>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</si>
  <si>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</si>
  <si>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</si>
  <si>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</si>
  <si>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</si>
  <si>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</si>
  <si>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</si>
  <si>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</si>
  <si>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</si>
  <si>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</si>
  <si>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</si>
  <si>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</si>
  <si>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</si>
  <si>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</si>
  <si>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</si>
  <si>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</si>
  <si>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</si>
  <si>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</si>
  <si>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</si>
  <si>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</si>
  <si>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</si>
  <si>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</si>
  <si>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</si>
  <si>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</si>
  <si>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</si>
  <si>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</si>
  <si>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</si>
  <si>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</si>
  <si>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</si>
  <si>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</si>
  <si>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</si>
  <si>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</si>
  <si>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</si>
  <si>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</si>
  <si>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</si>
  <si>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</si>
  <si>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</si>
  <si>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</si>
  <si>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</si>
  <si>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</si>
  <si>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</si>
  <si>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</si>
  <si>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</si>
  <si>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</si>
  <si>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</si>
  <si>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</si>
  <si>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</si>
  <si>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</si>
  <si>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</si>
  <si>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</si>
  <si>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</si>
  <si>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</si>
  <si>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</si>
  <si>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</si>
  <si>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</si>
  <si>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</si>
  <si>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</si>
  <si>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</si>
  <si>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</si>
  <si>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</si>
  <si>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</si>
  <si>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</si>
  <si>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</si>
  <si>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</si>
  <si>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</si>
  <si>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</si>
  <si>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</si>
  <si>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</si>
  <si>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</si>
  <si>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</si>
  <si>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</si>
  <si>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</si>
  <si>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</si>
  <si>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</si>
  <si>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</si>
  <si>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</si>
  <si>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</si>
  <si>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</si>
  <si>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</si>
  <si>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</si>
  <si>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</si>
  <si>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</si>
  <si>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</si>
  <si>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</si>
  <si>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</si>
  <si>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</si>
  <si>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</si>
  <si>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</si>
  <si>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</si>
  <si>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</si>
  <si>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</si>
  <si>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</si>
  <si>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</si>
  <si>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</si>
  <si>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</si>
  <si>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</si>
  <si>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</si>
  <si>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</si>
  <si>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</si>
  <si>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</si>
  <si>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</si>
  <si>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</si>
  <si>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</si>
  <si>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</si>
  <si>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</si>
  <si>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</si>
  <si>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</si>
  <si>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</si>
  <si>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</si>
  <si>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</si>
  <si>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</si>
  <si>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</si>
  <si>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</si>
  <si>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</si>
  <si>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</si>
  <si>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</si>
  <si>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</si>
  <si>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</si>
  <si>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</si>
  <si>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</si>
  <si>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</si>
  <si>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</si>
  <si>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</si>
  <si>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</si>
  <si>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</si>
  <si>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</si>
  <si>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</si>
  <si>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</si>
  <si>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</si>
  <si>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</si>
  <si>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</si>
  <si>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</si>
  <si>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</si>
  <si>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</si>
  <si>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</si>
  <si>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</si>
  <si>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</si>
  <si>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</si>
  <si>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</si>
  <si>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</si>
  <si>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</si>
  <si>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</si>
  <si>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</si>
  <si>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</si>
  <si>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</si>
  <si>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</si>
  <si>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</si>
  <si>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</si>
  <si>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</si>
  <si>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</si>
  <si>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</si>
  <si>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</si>
  <si>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</si>
  <si>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</si>
  <si>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</si>
  <si>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</si>
  <si>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</si>
  <si>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</si>
  <si>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</si>
  <si>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</si>
  <si>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</si>
  <si>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</si>
  <si>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</si>
  <si>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</si>
  <si>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</si>
  <si>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</si>
  <si>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</si>
  <si>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</si>
  <si>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</si>
  <si>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</si>
  <si>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</si>
  <si>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</si>
  <si>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</si>
  <si>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</si>
  <si>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</si>
  <si>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</si>
  <si>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</si>
  <si>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</si>
  <si>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</si>
  <si>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</si>
  <si>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</si>
  <si>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</si>
  <si>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</si>
  <si>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</si>
  <si>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</si>
  <si>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</si>
  <si>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</si>
  <si>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</si>
  <si>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</si>
  <si>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</si>
  <si>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</si>
  <si>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</si>
  <si>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</si>
  <si>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</si>
  <si>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</si>
  <si>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</si>
  <si>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</si>
  <si>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</si>
  <si>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</si>
  <si>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</si>
  <si>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</si>
  <si>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</si>
  <si>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</si>
  <si>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</si>
  <si>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</si>
  <si>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</si>
  <si>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</si>
  <si>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</si>
  <si>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</si>
  <si>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</si>
  <si>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</si>
  <si>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</si>
  <si>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</si>
  <si>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</si>
  <si>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</si>
  <si>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</si>
  <si>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</si>
  <si>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</si>
  <si>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</si>
  <si>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</si>
  <si>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</si>
  <si>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</si>
  <si>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</si>
  <si>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</si>
  <si>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</si>
  <si>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</si>
  <si>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</si>
  <si>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</si>
  <si>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</si>
  <si>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</si>
  <si>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</si>
  <si>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</si>
  <si>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</si>
  <si>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</si>
  <si>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</si>
  <si>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</si>
  <si>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</si>
  <si>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</si>
  <si>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</si>
  <si>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</si>
  <si>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</si>
  <si>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</si>
  <si>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</si>
  <si>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</si>
  <si>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</si>
  <si>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</si>
  <si>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</si>
  <si>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</si>
  <si>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</si>
  <si>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</si>
  <si>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</si>
  <si>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</si>
  <si>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</si>
  <si>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</si>
  <si>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</si>
  <si>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</si>
  <si>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</si>
  <si>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</si>
  <si>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</si>
  <si>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</si>
  <si>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</si>
  <si>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</si>
  <si>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</si>
  <si>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</si>
  <si>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</si>
  <si>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</si>
  <si>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</si>
  <si>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</si>
  <si>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</si>
  <si>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</si>
  <si>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</si>
  <si>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</si>
  <si>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</si>
  <si>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</si>
  <si>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</si>
  <si>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</si>
  <si>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</si>
  <si>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</si>
  <si>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</si>
  <si>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</si>
  <si>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</si>
  <si>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</si>
  <si>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</si>
  <si>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</si>
  <si>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</si>
  <si>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</si>
  <si>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</si>
  <si>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</si>
  <si>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</si>
  <si>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</si>
  <si>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</si>
  <si>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</si>
  <si>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</si>
  <si>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</si>
  <si>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</si>
  <si>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</si>
  <si>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</si>
  <si>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</si>
  <si>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</si>
  <si>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</si>
  <si>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</si>
  <si>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</si>
  <si>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</si>
  <si>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</si>
  <si>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</si>
  <si>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</si>
  <si>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</si>
  <si>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</si>
  <si>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</si>
  <si>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</si>
  <si>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</si>
  <si>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</si>
  <si>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</si>
  <si>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</si>
  <si>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</si>
  <si>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</si>
  <si>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</si>
  <si>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</si>
  <si>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</si>
  <si>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</si>
  <si>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</si>
  <si>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</si>
  <si>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</si>
  <si>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</si>
  <si>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</si>
  <si>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</si>
  <si>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</si>
  <si>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</si>
  <si>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</si>
  <si>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</si>
  <si>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</si>
  <si>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</si>
  <si>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</si>
  <si>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</si>
  <si>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</si>
  <si>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</si>
  <si>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</si>
  <si>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</si>
  <si>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</si>
  <si>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</si>
  <si>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</si>
  <si>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</si>
  <si>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</si>
  <si>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</si>
  <si>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</si>
  <si>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</si>
  <si>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</si>
  <si>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</si>
  <si>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</si>
  <si>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</si>
  <si>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</si>
  <si>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</si>
  <si>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</si>
  <si>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</si>
  <si>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</si>
  <si>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</si>
  <si>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</si>
  <si>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</si>
  <si>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</si>
  <si>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</si>
  <si>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</si>
  <si>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</si>
  <si>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</si>
  <si>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</si>
  <si>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</si>
  <si>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</si>
  <si>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</si>
  <si>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</si>
  <si>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</si>
  <si>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</si>
  <si>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</si>
  <si>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</si>
  <si>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</si>
  <si>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</si>
  <si>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</si>
  <si>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</si>
  <si>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</si>
  <si>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</si>
  <si>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</si>
  <si>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</si>
  <si>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</si>
  <si>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</si>
  <si>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</si>
  <si>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</si>
  <si>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</si>
  <si>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</si>
  <si>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</si>
  <si>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</si>
  <si>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</si>
  <si>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</si>
  <si>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</si>
  <si>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</si>
  <si>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</si>
  <si>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</si>
  <si>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</si>
  <si>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</si>
  <si>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</si>
  <si>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</si>
  <si>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</si>
  <si>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</si>
  <si>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</si>
  <si>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</si>
  <si>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</si>
  <si>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</si>
  <si>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</si>
  <si>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</si>
  <si>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</si>
  <si>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</si>
  <si>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</si>
  <si>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</si>
  <si>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</si>
  <si>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</si>
  <si>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</si>
  <si>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</si>
  <si>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</si>
  <si>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</si>
  <si>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</si>
  <si>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</si>
  <si>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</si>
  <si>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</si>
  <si>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</si>
  <si>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</si>
  <si>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</si>
  <si>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</si>
  <si>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</si>
  <si>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</si>
  <si>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</si>
  <si>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</si>
  <si>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</si>
  <si>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</si>
  <si>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</si>
  <si>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</si>
  <si>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</si>
  <si>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</si>
  <si>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</si>
  <si>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</si>
  <si>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</si>
  <si>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</si>
  <si>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</si>
  <si>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</si>
  <si>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</si>
  <si>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</si>
  <si>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</si>
  <si>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</si>
  <si>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</si>
  <si>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</si>
  <si>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</si>
  <si>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</si>
  <si>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</si>
  <si>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</si>
  <si>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</si>
  <si>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</si>
  <si>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</si>
  <si>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</si>
  <si>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</si>
  <si>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</si>
  <si>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</si>
  <si>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</si>
  <si>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</si>
  <si>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</si>
  <si>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</si>
  <si>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</si>
  <si>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</si>
  <si>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</si>
  <si>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</si>
  <si>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</si>
  <si>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</si>
  <si>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</si>
  <si>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</si>
  <si>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</si>
  <si>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</si>
  <si>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</si>
  <si>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</si>
  <si>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</si>
  <si>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</si>
  <si>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</si>
  <si>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</si>
  <si>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</si>
  <si>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</si>
  <si>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</si>
  <si>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</si>
  <si>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</si>
  <si>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</si>
  <si>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</si>
  <si>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</si>
  <si>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</si>
  <si>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</si>
  <si>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</si>
  <si>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</si>
  <si>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</si>
  <si>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</si>
  <si>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</si>
  <si>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</si>
  <si>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</si>
  <si>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</si>
  <si>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</si>
  <si>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</si>
  <si>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</si>
  <si>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</si>
  <si>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</si>
  <si>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</si>
  <si>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</si>
  <si>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</si>
  <si>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</si>
  <si>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</si>
  <si>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</si>
  <si>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</si>
  <si>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</si>
  <si>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</si>
  <si>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</si>
  <si>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</si>
  <si>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</si>
  <si>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</si>
  <si>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</si>
  <si>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</si>
  <si>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</si>
  <si>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</si>
  <si>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</si>
  <si>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</si>
  <si>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</si>
  <si>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</si>
  <si>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</si>
  <si>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</si>
  <si>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</si>
  <si>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</si>
  <si>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</si>
  <si>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</si>
  <si>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</si>
  <si>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</si>
  <si>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</si>
  <si>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</si>
  <si>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</si>
  <si>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</si>
  <si>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</si>
  <si>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</si>
  <si>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</si>
  <si>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</si>
  <si>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</si>
  <si>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</si>
  <si>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</si>
  <si>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</si>
  <si>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</si>
  <si>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</si>
  <si>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</si>
  <si>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</si>
  <si>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</si>
  <si>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</si>
  <si>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</si>
  <si>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</si>
  <si>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</si>
  <si>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</si>
  <si>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</si>
  <si>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</si>
  <si>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</si>
  <si>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</si>
  <si>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</si>
  <si>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</si>
  <si>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</si>
  <si>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</si>
  <si>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</si>
  <si>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</si>
  <si>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</si>
  <si>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</si>
  <si>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</si>
  <si>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</si>
  <si>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</si>
  <si>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</si>
  <si>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</si>
  <si>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</si>
  <si>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</si>
  <si>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</si>
  <si>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</si>
  <si>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</si>
  <si>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</si>
  <si>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</si>
  <si>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</si>
  <si>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</si>
  <si>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</si>
  <si>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</si>
  <si>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</si>
  <si>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</si>
  <si>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</si>
  <si>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</si>
  <si>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</si>
  <si>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</si>
  <si>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</si>
  <si>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</si>
  <si>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</si>
  <si>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</si>
  <si>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</si>
  <si>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</si>
  <si>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</si>
  <si>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</si>
  <si>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</si>
  <si>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</si>
  <si>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</si>
  <si>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</si>
  <si>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</si>
  <si>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</si>
  <si>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</si>
  <si>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</si>
  <si>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</si>
  <si>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</si>
  <si>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</si>
  <si>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</si>
  <si>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</si>
  <si>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</si>
  <si>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</si>
  <si>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</si>
  <si>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</si>
  <si>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</si>
  <si>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</si>
  <si>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</si>
  <si>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</si>
  <si>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</si>
  <si>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</si>
  <si>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</si>
  <si>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</si>
  <si>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</si>
  <si>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</si>
  <si>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</si>
  <si>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</si>
  <si>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</si>
  <si>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</si>
  <si>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</si>
  <si>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</si>
  <si>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</si>
  <si>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</si>
  <si>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</si>
  <si>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</si>
  <si>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</si>
  <si>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</si>
  <si>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</si>
  <si>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</si>
  <si>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</si>
  <si>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</si>
  <si>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</si>
  <si>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</si>
  <si>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</si>
  <si>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</si>
  <si>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</si>
  <si>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</si>
  <si>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</si>
  <si>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</si>
  <si>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</si>
  <si>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</si>
  <si>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</si>
  <si>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</si>
  <si>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</si>
  <si>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</si>
  <si>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</si>
  <si>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</si>
  <si>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</si>
  <si>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</si>
  <si>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</si>
  <si>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</si>
  <si>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</si>
  <si>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</si>
  <si>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</si>
  <si>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</si>
  <si>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</si>
  <si>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</si>
  <si>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</si>
  <si>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</si>
  <si>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</si>
  <si>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</si>
  <si>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</si>
  <si>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</si>
  <si>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</si>
  <si>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</si>
  <si>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</si>
  <si>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</si>
  <si>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</si>
  <si>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</si>
  <si>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</si>
  <si>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</si>
  <si>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</si>
  <si>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</si>
  <si>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</si>
  <si>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</si>
  <si>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</si>
  <si>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</si>
  <si>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</si>
  <si>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</si>
  <si>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</si>
  <si>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</si>
  <si>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</si>
  <si>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</si>
  <si>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</si>
  <si>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</si>
  <si>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</si>
  <si>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</si>
  <si>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</si>
  <si>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</si>
  <si>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</si>
  <si>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</si>
  <si>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</si>
  <si>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</si>
  <si>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</si>
  <si>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</si>
  <si>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</si>
  <si>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</si>
  <si>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</si>
  <si>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</si>
  <si>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</si>
  <si>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</si>
  <si>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</si>
  <si>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</si>
  <si>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</si>
  <si>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</si>
  <si>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</si>
  <si>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</si>
  <si>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</si>
  <si>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</si>
  <si>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</si>
  <si>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</si>
  <si>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</si>
  <si>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</si>
  <si>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</si>
  <si>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</si>
  <si>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</si>
  <si>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</si>
  <si>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</si>
  <si>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</si>
  <si>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</si>
  <si>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</si>
  <si>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</si>
  <si>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</si>
  <si>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</si>
  <si>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</si>
  <si>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</si>
  <si>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</si>
  <si>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</si>
  <si>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</si>
  <si>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</si>
  <si>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</si>
  <si>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</si>
  <si>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</si>
  <si>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</si>
  <si>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</si>
  <si>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</si>
  <si>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</si>
  <si>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</si>
  <si>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</si>
  <si>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</si>
  <si>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</si>
  <si>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</si>
  <si>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</si>
  <si>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</si>
  <si>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</si>
  <si>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</si>
  <si>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</si>
  <si>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</si>
  <si>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</si>
  <si>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</si>
  <si>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</si>
  <si>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</si>
  <si>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</si>
  <si>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</si>
  <si>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</si>
  <si>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</si>
  <si>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</si>
  <si>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</si>
  <si>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</si>
  <si>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</si>
  <si>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</si>
  <si>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</si>
  <si>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</si>
  <si>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</si>
  <si>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</si>
  <si>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</si>
  <si>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</si>
  <si>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</si>
  <si>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</si>
  <si>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</si>
  <si>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</si>
  <si>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</si>
  <si>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</si>
  <si>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</si>
  <si>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</si>
  <si>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</si>
  <si>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</si>
  <si>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</si>
  <si>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</si>
  <si>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</si>
  <si>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</si>
  <si>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</si>
  <si>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</si>
  <si>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</si>
  <si>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</si>
  <si>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</si>
  <si>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</si>
  <si>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</si>
  <si>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</si>
  <si>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</si>
  <si>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</si>
  <si>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</si>
  <si>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</si>
  <si>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</si>
  <si>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</si>
  <si>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</si>
  <si>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</si>
  <si>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</si>
  <si>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</si>
  <si>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</si>
  <si>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</si>
  <si>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</si>
  <si>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</si>
  <si>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</si>
  <si>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</si>
  <si>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</si>
  <si>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</si>
  <si>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</si>
  <si>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</si>
  <si>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</si>
  <si>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</si>
  <si>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</si>
  <si>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</si>
  <si>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</si>
  <si>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</si>
  <si>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</si>
  <si>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</si>
  <si>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</si>
  <si>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</si>
  <si>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</si>
  <si>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</si>
  <si>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</si>
  <si>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</si>
  <si>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</si>
  <si>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</si>
  <si>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</si>
  <si>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</si>
  <si>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</si>
  <si>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</si>
  <si>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</si>
  <si>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</si>
  <si>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</si>
  <si>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</si>
  <si>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</si>
  <si>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</si>
  <si>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</si>
  <si>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</si>
  <si>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</si>
  <si>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</si>
  <si>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</si>
  <si>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</si>
  <si>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</si>
  <si>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</si>
  <si>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</si>
  <si>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</si>
  <si>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</si>
  <si>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</si>
  <si>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</si>
  <si>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</si>
  <si>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</si>
  <si>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</si>
  <si>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</si>
  <si>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</si>
  <si>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</si>
  <si>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</si>
  <si>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</si>
  <si>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</si>
  <si>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</si>
  <si>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</si>
  <si>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</si>
  <si>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</si>
  <si>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</si>
  <si>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</si>
  <si>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</si>
  <si>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</si>
  <si>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</si>
  <si>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</si>
  <si>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</si>
  <si>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</si>
  <si>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</si>
  <si>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</si>
  <si>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</si>
  <si>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</si>
  <si>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</si>
  <si>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</si>
  <si>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</si>
  <si>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</si>
  <si>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</si>
  <si>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</si>
  <si>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</si>
  <si>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</si>
  <si>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</si>
  <si>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</si>
  <si>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</si>
  <si>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</si>
  <si>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</si>
  <si>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</si>
  <si>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</si>
  <si>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</si>
  <si>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</si>
  <si>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</si>
  <si>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</si>
  <si>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</si>
  <si>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</si>
  <si>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</si>
  <si>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</si>
  <si>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</si>
  <si>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</si>
  <si>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</si>
  <si>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</si>
  <si>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</si>
  <si>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</si>
  <si>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</si>
  <si>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</si>
  <si>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</si>
  <si>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</si>
  <si>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</si>
  <si>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</si>
  <si>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</si>
  <si>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</si>
  <si>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</si>
  <si>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</si>
  <si>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</si>
  <si>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</si>
  <si>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</si>
  <si>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</si>
  <si>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</si>
  <si>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</si>
  <si>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</si>
  <si>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</si>
  <si>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</si>
  <si>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</si>
  <si>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</si>
  <si>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</si>
  <si>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</si>
  <si>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</si>
  <si>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</si>
  <si>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</si>
  <si>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</si>
  <si>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</si>
  <si>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</si>
  <si>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</si>
  <si>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</si>
  <si>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</si>
  <si>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</si>
  <si>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</si>
  <si>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</si>
  <si>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</si>
  <si>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</si>
  <si>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</si>
  <si>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</si>
  <si>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</si>
  <si>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</si>
  <si>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</si>
  <si>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</si>
  <si>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</si>
  <si>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</si>
  <si>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</si>
  <si>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</si>
  <si>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</si>
  <si>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</si>
  <si>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</si>
  <si>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</si>
  <si>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</si>
  <si>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</si>
  <si>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</si>
  <si>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</si>
  <si>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</si>
  <si>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</si>
  <si>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</si>
  <si>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</si>
  <si>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</si>
  <si>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</si>
  <si>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</si>
  <si>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</si>
  <si>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</si>
  <si>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</si>
  <si>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</si>
  <si>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</si>
  <si>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</si>
  <si>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</si>
  <si>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</si>
  <si>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</si>
  <si>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</si>
  <si>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</si>
  <si>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</si>
  <si>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</si>
  <si>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</si>
  <si>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</si>
  <si>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</si>
  <si>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</si>
  <si>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</si>
  <si>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</si>
  <si>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</si>
  <si>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</si>
  <si>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</si>
  <si>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</si>
  <si>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</si>
  <si>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</si>
  <si>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</si>
  <si>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</si>
  <si>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</si>
  <si>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</si>
  <si>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</si>
  <si>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</si>
  <si>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</si>
  <si>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</si>
  <si>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</si>
  <si>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</si>
  <si>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</si>
  <si>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</si>
  <si>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</si>
  <si>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</si>
  <si>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</si>
  <si>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</si>
  <si>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</si>
  <si>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</si>
  <si>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</si>
  <si>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</si>
  <si>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</si>
  <si>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</si>
  <si>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</si>
  <si>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</si>
  <si>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</si>
  <si>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</si>
  <si>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</si>
  <si>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</si>
  <si>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</si>
  <si>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</si>
  <si>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</si>
  <si>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</si>
  <si>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</si>
  <si>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</si>
  <si>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</si>
  <si>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</si>
  <si>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</si>
  <si>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</si>
  <si>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</si>
  <si>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</si>
  <si>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</si>
  <si>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</si>
  <si>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</si>
  <si>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</si>
  <si>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</si>
  <si>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</si>
  <si>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</si>
  <si>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</si>
  <si>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</si>
  <si>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</si>
  <si>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</si>
  <si>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</si>
  <si>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</si>
  <si>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</si>
  <si>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</si>
  <si>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</si>
  <si>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</si>
  <si>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</si>
  <si>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</si>
  <si>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</si>
  <si>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</si>
  <si>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</si>
  <si>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</si>
  <si>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</si>
  <si>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</si>
  <si>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</si>
  <si>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</si>
  <si>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</si>
  <si>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</si>
  <si>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</si>
  <si>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</si>
  <si>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</si>
  <si>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</si>
  <si>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</si>
  <si>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</si>
  <si>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</si>
  <si>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</si>
  <si>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</si>
  <si>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</si>
  <si>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</si>
  <si>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</si>
  <si>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</si>
  <si>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</si>
  <si>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</si>
  <si>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</si>
  <si>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</si>
  <si>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</si>
  <si>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</si>
  <si>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</si>
  <si>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</si>
  <si>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</si>
  <si>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</si>
  <si>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</si>
  <si>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</si>
  <si>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</si>
  <si>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</si>
  <si>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</si>
  <si>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</si>
  <si>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</si>
  <si>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</si>
  <si>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</si>
  <si>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</si>
  <si>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</si>
  <si>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</si>
  <si>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</si>
  <si>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</si>
  <si>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</si>
  <si>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</si>
  <si>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</si>
  <si>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</si>
  <si>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</si>
  <si>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</si>
  <si>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</si>
  <si>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</si>
  <si>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</si>
  <si>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</si>
  <si>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</si>
  <si>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</si>
  <si>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</si>
  <si>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</si>
  <si>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</si>
  <si>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</si>
  <si>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</si>
  <si>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</si>
  <si>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</si>
  <si>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</si>
  <si>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</si>
  <si>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</si>
  <si>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</si>
  <si>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</si>
  <si>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</si>
  <si>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</si>
  <si>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</si>
  <si>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</si>
  <si>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</si>
  <si>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</si>
  <si>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</si>
  <si>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</si>
  <si>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</si>
  <si>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</si>
  <si>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</si>
  <si>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</si>
  <si>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</si>
  <si>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</si>
  <si>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</si>
  <si>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</si>
  <si>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</si>
  <si>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</si>
  <si>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</si>
  <si>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</si>
  <si>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</si>
  <si>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</si>
  <si>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</si>
  <si>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</si>
  <si>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</si>
  <si>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</si>
  <si>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</si>
  <si>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</si>
  <si>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</si>
  <si>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</si>
  <si>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</si>
  <si>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</si>
  <si>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</si>
  <si>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</si>
  <si>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</si>
  <si>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</si>
  <si>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</si>
  <si>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</si>
  <si>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</si>
  <si>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</si>
  <si>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</si>
  <si>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</si>
  <si>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</si>
  <si>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</si>
  <si>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</si>
  <si>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</si>
  <si>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</si>
  <si>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</si>
  <si>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</si>
  <si>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</si>
  <si>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</si>
  <si>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</si>
  <si>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</si>
  <si>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</si>
  <si>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</si>
  <si>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</si>
  <si>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</si>
  <si>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</si>
  <si>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</si>
  <si>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</si>
  <si>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</si>
  <si>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</si>
  <si>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</si>
  <si>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</si>
  <si>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</si>
  <si>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</si>
  <si>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</si>
  <si>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</si>
  <si>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</si>
  <si>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</si>
  <si>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</si>
  <si>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</si>
  <si>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</si>
  <si>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</si>
  <si>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</si>
  <si>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</si>
  <si>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</si>
  <si>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</si>
  <si>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</si>
  <si>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</si>
  <si>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</si>
  <si>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</si>
  <si>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</si>
  <si>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</si>
  <si>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</si>
  <si>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</si>
  <si>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</si>
  <si>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</si>
  <si>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</si>
  <si>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</si>
  <si>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</si>
  <si>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</si>
  <si>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</si>
  <si>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</si>
  <si>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</si>
  <si>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</si>
  <si>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</si>
  <si>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</si>
  <si>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</si>
  <si>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</si>
  <si>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</si>
  <si>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</si>
  <si>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</si>
  <si>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</si>
  <si>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</si>
  <si>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</si>
  <si>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</si>
  <si>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</si>
  <si>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</si>
  <si>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</si>
  <si>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</si>
  <si>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</si>
  <si>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</si>
  <si>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</si>
  <si>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</si>
  <si>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</si>
  <si>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</si>
  <si>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</si>
  <si>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</si>
  <si>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</si>
  <si>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</si>
  <si>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</si>
  <si>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</si>
  <si>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</si>
  <si>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</si>
  <si>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</si>
  <si>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</si>
  <si>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</si>
  <si>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</si>
  <si>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</si>
  <si>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</si>
  <si>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</si>
  <si>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</si>
  <si>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</si>
  <si>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</si>
  <si>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</si>
  <si>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</si>
  <si>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</si>
  <si>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</si>
  <si>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</si>
  <si>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</si>
  <si>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</si>
  <si>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</si>
  <si>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</si>
  <si>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</si>
  <si>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</si>
  <si>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</si>
  <si>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</si>
  <si>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</si>
  <si>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</si>
  <si>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</si>
  <si>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</si>
  <si>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</si>
  <si>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</si>
  <si>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</si>
  <si>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</si>
  <si>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</si>
  <si>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</si>
  <si>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</si>
  <si>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</si>
  <si>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</si>
  <si>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</si>
  <si>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</si>
  <si>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</si>
  <si>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</si>
  <si>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</si>
  <si>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</si>
  <si>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</si>
  <si>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</si>
  <si>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</si>
  <si>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</si>
  <si>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</si>
  <si>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</si>
  <si>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</si>
  <si>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</si>
  <si>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</si>
  <si>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</si>
  <si>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</si>
  <si>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</si>
  <si>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</si>
  <si>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</si>
  <si>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</si>
  <si>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</si>
  <si>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</si>
  <si>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</si>
  <si>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</si>
  <si>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</si>
  <si>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</si>
  <si>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</si>
  <si>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</si>
  <si>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</si>
  <si>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</si>
  <si>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</si>
  <si>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</si>
  <si>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</si>
  <si>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</si>
  <si>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</si>
  <si>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</si>
  <si>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</si>
  <si>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</si>
  <si>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</si>
  <si>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</si>
  <si>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</si>
  <si>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</si>
  <si>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</si>
  <si>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</si>
  <si>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</si>
  <si>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</si>
  <si>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</si>
  <si>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</si>
  <si>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</si>
  <si>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</si>
  <si>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</si>
  <si>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</si>
  <si>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</si>
  <si>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</si>
  <si>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</si>
  <si>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</si>
  <si>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</si>
  <si>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</si>
  <si>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</si>
  <si>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</si>
  <si>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</si>
  <si>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</si>
  <si>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</si>
  <si>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</si>
  <si>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</si>
  <si>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</si>
  <si>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</si>
  <si>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</si>
  <si>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</si>
  <si>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</si>
  <si>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</si>
  <si>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</si>
  <si>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</si>
  <si>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</si>
  <si>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</si>
  <si>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</si>
  <si>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</si>
  <si>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</si>
  <si>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</si>
  <si>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</si>
  <si>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</si>
  <si>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</si>
  <si>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</si>
  <si>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</si>
  <si>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</si>
  <si>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</si>
  <si>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</si>
  <si>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</si>
  <si>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</si>
  <si>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</si>
  <si>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</si>
  <si>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</si>
  <si>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</si>
  <si>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</si>
  <si>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</si>
  <si>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</si>
  <si>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</si>
  <si>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</si>
  <si>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</si>
  <si>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</si>
  <si>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</si>
  <si>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</si>
  <si>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</si>
  <si>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</si>
  <si>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</si>
  <si>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</si>
  <si>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</si>
  <si>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</si>
  <si>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</si>
  <si>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</si>
  <si>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</si>
  <si>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</si>
  <si>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</si>
  <si>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</si>
  <si>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</si>
  <si>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</si>
  <si>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</si>
  <si>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</si>
  <si>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</si>
  <si>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</si>
  <si>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</si>
  <si>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</si>
  <si>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</si>
  <si>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</si>
  <si>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</si>
  <si>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</si>
  <si>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</si>
  <si>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</si>
  <si>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</si>
  <si>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</si>
  <si>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</si>
  <si>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</si>
  <si>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</si>
  <si>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</si>
  <si>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</si>
  <si>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</si>
  <si>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</si>
  <si>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</si>
  <si>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</si>
  <si>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</si>
  <si>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</si>
  <si>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</si>
  <si>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</si>
  <si>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</si>
  <si>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</si>
  <si>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</si>
  <si>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</si>
  <si>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</si>
  <si>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</si>
  <si>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</si>
  <si>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</si>
  <si>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</si>
  <si>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</si>
  <si>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</si>
  <si>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</si>
  <si>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</si>
  <si>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</si>
  <si>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</si>
  <si>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</si>
  <si>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</si>
  <si>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</si>
  <si>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</si>
  <si>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</si>
  <si>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</si>
  <si>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</si>
  <si>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</si>
  <si>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</si>
  <si>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</si>
  <si>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</si>
  <si>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</si>
  <si>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</si>
  <si>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</si>
  <si>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</si>
  <si>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</si>
  <si>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</si>
  <si>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</si>
  <si>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</si>
  <si>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</si>
  <si>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</si>
  <si>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</si>
  <si>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</si>
  <si>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</si>
  <si>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</si>
  <si>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</si>
  <si>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</si>
  <si>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</si>
  <si>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</si>
  <si>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</si>
  <si>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</si>
  <si>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</si>
  <si>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</si>
  <si>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</si>
  <si>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</si>
  <si>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</si>
  <si>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</si>
  <si>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</si>
  <si>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</si>
  <si>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</si>
  <si>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</si>
  <si>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</si>
  <si>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</si>
  <si>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</si>
  <si>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</si>
  <si>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</si>
  <si>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</si>
  <si>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</si>
  <si>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</si>
  <si>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</si>
  <si>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</si>
  <si>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</si>
  <si>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</si>
  <si>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</si>
  <si>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</si>
  <si>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</si>
  <si>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</si>
  <si>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</si>
  <si>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</si>
  <si>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</si>
  <si>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</si>
  <si>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</si>
  <si>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</si>
  <si>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</si>
  <si>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</si>
  <si>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</si>
  <si>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</si>
  <si>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</si>
  <si>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</si>
  <si>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</si>
  <si>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</si>
  <si>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</si>
  <si>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</si>
  <si>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</si>
  <si>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</si>
  <si>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</si>
  <si>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</si>
  <si>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</si>
  <si>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</si>
  <si>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</si>
  <si>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</si>
  <si>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</si>
  <si>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</si>
  <si>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</si>
  <si>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</si>
  <si>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</si>
  <si>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</si>
  <si>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</si>
  <si>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</si>
  <si>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</si>
  <si>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</si>
  <si>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</si>
  <si>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</si>
  <si>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</si>
  <si>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</si>
  <si>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</si>
  <si>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</si>
  <si>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</si>
  <si>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</si>
  <si>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</si>
  <si>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</si>
  <si>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</si>
  <si>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</si>
  <si>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</si>
  <si>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</si>
  <si>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</si>
  <si>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</si>
  <si>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</si>
  <si>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</si>
  <si>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</si>
  <si>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</si>
  <si>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</si>
  <si>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</si>
  <si>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</si>
  <si>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</si>
  <si>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</si>
  <si>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</si>
  <si>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</si>
  <si>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</si>
  <si>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</si>
  <si>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</si>
  <si>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</si>
  <si>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</si>
  <si>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</si>
  <si>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</si>
  <si>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</si>
  <si>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</si>
  <si>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</si>
  <si>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</si>
  <si>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</si>
  <si>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</si>
  <si>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</si>
  <si>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</si>
  <si>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</si>
  <si>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</si>
  <si>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</si>
  <si>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</si>
  <si>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</si>
  <si>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</si>
  <si>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</si>
  <si>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</si>
  <si>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</si>
  <si>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</si>
  <si>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</si>
  <si>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</si>
  <si>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</si>
  <si>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</si>
  <si>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</si>
  <si>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</si>
  <si>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</si>
  <si>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</si>
  <si>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</si>
  <si>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</si>
  <si>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</si>
  <si>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</si>
  <si>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</si>
  <si>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</si>
  <si>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</si>
  <si>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</si>
  <si>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</si>
  <si>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</si>
  <si>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</si>
  <si>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</si>
  <si>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</si>
  <si>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</si>
  <si>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</si>
  <si>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</si>
  <si>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</si>
  <si>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</si>
  <si>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</si>
  <si>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</si>
  <si>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</si>
  <si>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</si>
  <si>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</si>
  <si>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</si>
  <si>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</si>
  <si>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</si>
  <si>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</si>
  <si>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</si>
  <si>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</si>
  <si>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</si>
  <si>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</si>
  <si>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</si>
  <si>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</si>
  <si>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</si>
  <si>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</si>
  <si>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</si>
  <si>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</si>
  <si>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</si>
  <si>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</si>
  <si>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</si>
  <si>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</si>
  <si>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</si>
  <si>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</si>
  <si>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</si>
  <si>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</si>
  <si>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</si>
  <si>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</si>
  <si>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</si>
  <si>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</si>
  <si>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</si>
  <si>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</si>
  <si>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</si>
  <si>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</si>
  <si>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</si>
  <si>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</si>
  <si>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</si>
  <si>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</si>
  <si>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</si>
  <si>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</si>
  <si>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</si>
  <si>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</si>
  <si>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</si>
  <si>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</si>
  <si>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</si>
  <si>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</si>
  <si>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</si>
  <si>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</si>
  <si>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</si>
  <si>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</si>
  <si>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</si>
  <si>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</si>
  <si>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</si>
  <si>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</si>
  <si>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</si>
  <si>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</si>
  <si>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</si>
  <si>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</si>
  <si>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</si>
  <si>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</si>
  <si>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</si>
  <si>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</si>
  <si>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</si>
  <si>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</si>
  <si>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</si>
  <si>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</si>
  <si>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</si>
  <si>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</si>
  <si>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</si>
  <si>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</si>
  <si>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</si>
  <si>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</si>
  <si>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</si>
  <si>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</si>
  <si>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</si>
  <si>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</si>
  <si>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</si>
  <si>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</si>
  <si>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</si>
  <si>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</si>
  <si>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</si>
  <si>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</si>
  <si>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</si>
  <si>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</si>
  <si>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</si>
  <si>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</si>
  <si>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</si>
  <si>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</si>
  <si>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</si>
  <si>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</si>
  <si>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</si>
  <si>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</si>
  <si>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</si>
  <si>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</si>
  <si>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</si>
  <si>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</si>
  <si>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</si>
  <si>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</si>
  <si>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</si>
  <si>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</si>
  <si>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</si>
  <si>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</si>
  <si>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</si>
  <si>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</si>
  <si>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</si>
  <si>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</si>
  <si>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</si>
  <si>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</si>
  <si>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</si>
  <si>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</si>
  <si>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</si>
  <si>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</si>
  <si>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</si>
  <si>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</si>
  <si>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</si>
  <si>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</si>
  <si>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</si>
  <si>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</si>
  <si>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</si>
  <si>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</si>
  <si>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</si>
  <si>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</si>
  <si>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</si>
  <si>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</si>
  <si>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</si>
  <si>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</si>
  <si>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</si>
  <si>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</si>
  <si>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</si>
  <si>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</si>
  <si>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</si>
  <si>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</si>
  <si>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</si>
  <si>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</si>
  <si>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</si>
  <si>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</si>
  <si>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</si>
  <si>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</si>
  <si>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</si>
  <si>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</si>
  <si>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</si>
  <si>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</si>
  <si>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</si>
  <si>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</si>
  <si>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</si>
  <si>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</si>
  <si>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</si>
  <si>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</si>
  <si>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</si>
  <si>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</si>
  <si>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</si>
  <si>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</si>
  <si>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</si>
  <si>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</si>
  <si>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</si>
  <si>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</si>
  <si>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</si>
  <si>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</si>
  <si>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</si>
  <si>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</si>
  <si>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</si>
  <si>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</si>
  <si>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</si>
  <si>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</si>
  <si>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</si>
  <si>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</si>
  <si>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</si>
  <si>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</si>
  <si>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</si>
  <si>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</si>
  <si>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</si>
  <si>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</si>
  <si>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</si>
  <si>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</si>
  <si>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</si>
  <si>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</si>
  <si>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</si>
  <si>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</si>
  <si>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</si>
  <si>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</si>
  <si>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</si>
  <si>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</si>
  <si>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</si>
  <si>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</si>
  <si>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</si>
  <si>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</si>
  <si>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</si>
  <si>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</si>
  <si>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</si>
  <si>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</si>
  <si>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</si>
  <si>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</si>
  <si>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</si>
  <si>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</si>
  <si>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</si>
  <si>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</si>
  <si>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</si>
  <si>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</si>
  <si>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</si>
  <si>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</si>
  <si>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</si>
  <si>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</si>
  <si>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</si>
  <si>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</si>
  <si>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</si>
  <si>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</si>
  <si>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</si>
  <si>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</si>
  <si>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</si>
  <si>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</si>
  <si>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</si>
  <si>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</si>
  <si>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</si>
  <si>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</si>
  <si>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</si>
  <si>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</si>
  <si>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</si>
  <si>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</si>
  <si>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</si>
  <si>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</si>
  <si>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</si>
  <si>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</si>
  <si>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</si>
  <si>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</si>
  <si>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</si>
  <si>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</si>
  <si>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</si>
  <si>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</si>
  <si>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</si>
  <si>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</si>
  <si>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</si>
  <si>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</si>
  <si>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</si>
  <si>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</si>
  <si>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</si>
  <si>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</si>
  <si>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</si>
  <si>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</si>
  <si>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</si>
  <si>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</si>
  <si>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</si>
  <si>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</si>
  <si>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</si>
  <si>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</si>
  <si>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</si>
  <si>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</si>
  <si>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</si>
  <si>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</si>
  <si>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</si>
  <si>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</si>
  <si>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</si>
  <si>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</si>
  <si>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</si>
  <si>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</si>
  <si>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</si>
  <si>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</si>
  <si>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</si>
  <si>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</si>
  <si>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</si>
  <si>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</si>
  <si>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</si>
  <si>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</si>
  <si>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</si>
  <si>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</si>
  <si>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</si>
  <si>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</si>
  <si>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</si>
  <si>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</si>
  <si>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</si>
  <si>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</si>
  <si>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</si>
  <si>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</si>
  <si>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</si>
  <si>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</si>
  <si>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</si>
  <si>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</si>
  <si>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</si>
  <si>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</si>
  <si>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</si>
  <si>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</si>
  <si>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</si>
  <si>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</si>
  <si>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</si>
  <si>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</si>
  <si>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</si>
  <si>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</si>
  <si>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</si>
  <si>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</si>
  <si>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</si>
  <si>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</si>
  <si>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</si>
  <si>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</si>
  <si>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</si>
  <si>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</si>
  <si>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</si>
  <si>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</si>
  <si>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</si>
  <si>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</si>
  <si>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</si>
  <si>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</si>
  <si>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</si>
  <si>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</si>
  <si>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</si>
  <si>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</si>
  <si>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</si>
  <si>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</si>
  <si>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</si>
  <si>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</si>
  <si>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</si>
  <si>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</si>
  <si>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</si>
  <si>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</si>
  <si>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</si>
  <si>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</si>
  <si>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</si>
  <si>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</si>
  <si>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</si>
  <si>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</si>
  <si>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</si>
  <si>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</si>
  <si>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</si>
  <si>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</si>
  <si>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</si>
  <si>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</si>
  <si>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</si>
  <si>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</si>
  <si>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</si>
  <si>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</si>
  <si>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</si>
  <si>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</si>
  <si>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</si>
  <si>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</si>
  <si>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</si>
  <si>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</si>
  <si>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</si>
  <si>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</si>
  <si>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</si>
  <si>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</si>
  <si>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</si>
  <si>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</si>
  <si>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</si>
  <si>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</si>
  <si>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</si>
  <si>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</si>
  <si>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</si>
  <si>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</si>
  <si>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</si>
  <si>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</si>
  <si>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</si>
  <si>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</si>
  <si>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</si>
  <si>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</si>
  <si>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</si>
  <si>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</si>
  <si>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</si>
  <si>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</si>
  <si>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</si>
  <si>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</si>
  <si>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</si>
  <si>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</si>
  <si>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</si>
  <si>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</si>
  <si>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</si>
  <si>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</si>
  <si>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</si>
  <si>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</si>
  <si>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</si>
  <si>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</si>
  <si>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</si>
  <si>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</si>
  <si>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</si>
  <si>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</si>
  <si>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</si>
  <si>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</si>
  <si>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</si>
  <si>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</si>
  <si>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</si>
  <si>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</si>
  <si>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</si>
  <si>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</si>
  <si>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</si>
  <si>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</si>
  <si>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</si>
  <si>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</si>
  <si>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</si>
  <si>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</si>
  <si>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</si>
  <si>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</si>
  <si>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</si>
  <si>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</si>
  <si>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</si>
  <si>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</si>
  <si>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</si>
  <si>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</si>
  <si>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</si>
  <si>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</si>
  <si>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</si>
  <si>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</si>
  <si>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</si>
  <si>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</si>
  <si>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</si>
  <si>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</si>
  <si>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</si>
  <si>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</si>
  <si>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</si>
  <si>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</si>
  <si>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</si>
  <si>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</si>
  <si>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</si>
  <si>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</si>
  <si>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</si>
  <si>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</si>
  <si>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</si>
  <si>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</si>
  <si>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</si>
  <si>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</si>
  <si>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</si>
  <si>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</si>
  <si>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</si>
  <si>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</si>
  <si>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</si>
  <si>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</si>
  <si>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</si>
  <si>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</si>
  <si>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</si>
  <si>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</si>
  <si>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</si>
  <si>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</si>
  <si>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</si>
  <si>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</si>
  <si>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</si>
  <si>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</si>
  <si>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</si>
  <si>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</si>
  <si>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</si>
  <si>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</si>
  <si>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</si>
  <si>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</si>
  <si>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</si>
  <si>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</si>
  <si>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</si>
  <si>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</si>
  <si>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</si>
  <si>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</si>
  <si>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</si>
  <si>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</si>
  <si>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</si>
  <si>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</si>
  <si>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</si>
  <si>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</si>
  <si>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</si>
  <si>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</si>
  <si>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</si>
  <si>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</si>
  <si>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</si>
  <si>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</si>
  <si>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</si>
  <si>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</si>
  <si>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</si>
  <si>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</si>
  <si>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</si>
  <si>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</si>
  <si>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</si>
  <si>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</si>
  <si>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</si>
  <si>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</si>
  <si>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</si>
  <si>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</si>
  <si>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</si>
  <si>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</si>
  <si>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</si>
  <si>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</si>
  <si>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</si>
  <si>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</si>
  <si>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</si>
  <si>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</si>
  <si>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</si>
  <si>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</si>
  <si>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</si>
  <si>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</si>
  <si>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</si>
  <si>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</si>
  <si>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</si>
  <si>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</si>
  <si>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</si>
  <si>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</si>
  <si>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</si>
  <si>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</si>
  <si>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</si>
  <si>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</si>
  <si>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</si>
  <si>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</si>
  <si>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</si>
  <si>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</si>
  <si>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</si>
  <si>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</si>
  <si>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</si>
  <si>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</si>
  <si>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</si>
  <si>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</si>
  <si>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</si>
  <si>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</si>
  <si>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</si>
  <si>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</si>
  <si>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</si>
  <si>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</si>
  <si>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</si>
  <si>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</si>
  <si>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</si>
  <si>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</si>
  <si>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</si>
  <si>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</si>
  <si>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</si>
  <si>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</si>
  <si>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</si>
  <si>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</si>
  <si>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</si>
  <si>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</si>
  <si>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</si>
  <si>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</si>
  <si>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</si>
  <si>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</si>
  <si>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</si>
  <si>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</si>
  <si>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</si>
  <si>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</si>
  <si>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</si>
  <si>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</si>
  <si>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</si>
  <si>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</si>
  <si>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</si>
  <si>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</si>
  <si>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</si>
  <si>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</si>
  <si>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</si>
  <si>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</si>
  <si>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</si>
  <si>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</si>
  <si>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</si>
  <si>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</si>
  <si>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</si>
  <si>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</si>
  <si>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</si>
  <si>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</si>
  <si>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</si>
  <si>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</si>
  <si>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</si>
  <si>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</si>
  <si>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</si>
  <si>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</si>
  <si>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</si>
  <si>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</si>
  <si>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</si>
  <si>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</si>
  <si>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</si>
  <si>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</si>
  <si>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</si>
  <si>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</si>
  <si>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</si>
  <si>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</si>
  <si>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</si>
  <si>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</si>
  <si>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</si>
  <si>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</si>
  <si>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</si>
  <si>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</si>
  <si>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</si>
  <si>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</si>
  <si>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</si>
  <si>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</si>
  <si>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</si>
  <si>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</si>
  <si>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</si>
  <si>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</si>
  <si>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</si>
  <si>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</si>
  <si>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</si>
  <si>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</si>
  <si>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</si>
  <si>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</si>
  <si>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</si>
  <si>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</si>
  <si>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</si>
  <si>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</si>
  <si>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</si>
  <si>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</si>
  <si>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</si>
  <si>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</si>
  <si>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</si>
  <si>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</si>
  <si>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</si>
  <si>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</si>
  <si>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</si>
  <si>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</si>
  <si>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</si>
  <si>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</si>
  <si>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</si>
  <si>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</si>
  <si>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</si>
  <si>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</si>
  <si>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</si>
  <si>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</si>
  <si>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</si>
  <si>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</si>
  <si>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</si>
  <si>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</si>
  <si>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</si>
  <si>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</si>
  <si>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</si>
  <si>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</si>
  <si>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</si>
  <si>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</si>
  <si>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</si>
  <si>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</si>
  <si>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</si>
  <si>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</si>
  <si>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</si>
  <si>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</si>
  <si>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</si>
  <si>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</si>
  <si>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</si>
  <si>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</si>
  <si>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</si>
  <si>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</si>
  <si>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</si>
  <si>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</si>
  <si>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</si>
  <si>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</si>
  <si>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</si>
  <si>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</si>
  <si>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</si>
  <si>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</si>
  <si>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</si>
  <si>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</si>
  <si>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</si>
  <si>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</si>
  <si>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</si>
  <si>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</si>
  <si>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</si>
  <si>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</si>
  <si>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</si>
  <si>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</si>
  <si>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</si>
  <si>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</si>
  <si>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</si>
  <si>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</si>
  <si>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</si>
  <si>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</si>
  <si>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</si>
  <si>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</si>
  <si>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</si>
  <si>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</si>
  <si>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</si>
  <si>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</si>
  <si>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</si>
  <si>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</si>
  <si>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</si>
  <si>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</si>
  <si>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</si>
  <si>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</si>
  <si>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</si>
  <si>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</si>
  <si>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</si>
  <si>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</si>
  <si>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</si>
  <si>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</si>
  <si>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</si>
  <si>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</si>
  <si>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</si>
  <si>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</si>
  <si>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</si>
  <si>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</si>
  <si>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</si>
  <si>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</si>
  <si>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</si>
  <si>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</si>
  <si>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</si>
  <si>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</si>
  <si>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</si>
  <si>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</si>
  <si>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</si>
  <si>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</si>
  <si>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</si>
  <si>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</si>
  <si>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</si>
  <si>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</si>
  <si>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</si>
  <si>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</si>
  <si>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</si>
  <si>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</si>
  <si>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</si>
  <si>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</si>
  <si>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</si>
  <si>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</si>
  <si>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</si>
  <si>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</si>
  <si>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</si>
  <si>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</si>
  <si>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</si>
  <si>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</si>
  <si>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</si>
  <si>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</si>
  <si>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</si>
  <si>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</si>
  <si>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</si>
  <si>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</si>
  <si>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</si>
  <si>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</si>
  <si>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</si>
  <si>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</si>
  <si>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</si>
  <si>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</si>
  <si>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</si>
  <si>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</si>
  <si>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</si>
  <si>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</si>
  <si>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</si>
  <si>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</si>
  <si>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</si>
  <si>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</si>
  <si>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</si>
  <si>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</si>
  <si>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</si>
  <si>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</si>
  <si>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</si>
  <si>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</si>
  <si>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</si>
  <si>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</si>
  <si>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</si>
  <si>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</si>
  <si>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</si>
  <si>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</si>
  <si>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</si>
  <si>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</si>
  <si>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</si>
  <si>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</si>
  <si>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</si>
  <si>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</si>
  <si>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</si>
  <si>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</si>
  <si>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</si>
  <si>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</si>
  <si>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</si>
  <si>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</si>
  <si>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</si>
  <si>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</si>
  <si>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</si>
  <si>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</si>
  <si>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</si>
  <si>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</si>
  <si>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</si>
  <si>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</si>
  <si>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</si>
  <si>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</si>
  <si>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</si>
  <si>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</si>
  <si>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</si>
  <si>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</si>
  <si>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</si>
  <si>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</si>
  <si>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</si>
  <si>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</si>
  <si>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</si>
  <si>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</si>
  <si>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</si>
  <si>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</si>
  <si>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</si>
  <si>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</si>
  <si>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</si>
  <si>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</si>
  <si>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</si>
  <si>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</si>
  <si>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</si>
  <si>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</si>
  <si>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</si>
  <si>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</si>
  <si>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</si>
  <si>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</si>
  <si>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</si>
  <si>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</si>
  <si>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</si>
  <si>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</si>
  <si>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</si>
  <si>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</si>
  <si>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</si>
  <si>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</si>
  <si>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</si>
  <si>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</si>
  <si>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</si>
  <si>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</si>
  <si>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</si>
  <si>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</si>
  <si>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</si>
  <si>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</si>
  <si>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</si>
  <si>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</si>
  <si>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</si>
  <si>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</si>
  <si>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</si>
  <si>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</si>
  <si>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</si>
  <si>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</si>
  <si>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</si>
  <si>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</si>
  <si>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</si>
  <si>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</si>
  <si>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</si>
  <si>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</si>
  <si>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</si>
  <si>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</si>
  <si>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</si>
  <si>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</si>
  <si>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</si>
  <si>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</si>
  <si>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</si>
  <si>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</si>
  <si>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</si>
  <si>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</si>
  <si>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</si>
  <si>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</si>
  <si>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</si>
  <si>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</si>
  <si>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</si>
  <si>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</si>
  <si>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</si>
  <si>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</si>
  <si>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</si>
  <si>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</si>
  <si>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</si>
  <si>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</si>
  <si>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</si>
  <si>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</si>
  <si>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</si>
  <si>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</si>
  <si>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</si>
  <si>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</si>
  <si>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</si>
  <si>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</si>
  <si>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</si>
  <si>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</si>
  <si>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</si>
  <si>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</si>
  <si>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</si>
  <si>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</si>
  <si>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</si>
  <si>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</si>
  <si>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</si>
  <si>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</si>
  <si>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</si>
  <si>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</si>
  <si>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</si>
  <si>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</si>
  <si>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</si>
  <si>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</si>
  <si>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</si>
  <si>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</si>
  <si>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</si>
  <si>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</si>
  <si>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</si>
  <si>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</si>
  <si>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</si>
  <si>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</si>
  <si>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</si>
  <si>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</si>
  <si>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</si>
  <si>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</si>
  <si>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</si>
  <si>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</si>
  <si>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</si>
  <si>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</si>
  <si>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</si>
  <si>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</si>
  <si>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</si>
  <si>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</si>
  <si>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</si>
  <si>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</si>
  <si>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</si>
  <si>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</si>
  <si>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</si>
  <si>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</si>
  <si>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</si>
  <si>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</si>
  <si>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</si>
  <si>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</si>
  <si>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</si>
  <si>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</si>
  <si>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</si>
  <si>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</si>
  <si>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</si>
  <si>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</si>
  <si>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</si>
  <si>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</si>
  <si>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</si>
  <si>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</si>
  <si>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</si>
  <si>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</si>
  <si>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</si>
  <si>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</si>
  <si>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</si>
  <si>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</si>
  <si>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</si>
  <si>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</si>
  <si>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</si>
  <si>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</si>
  <si>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</si>
  <si>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</si>
  <si>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</si>
  <si>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</si>
  <si>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</si>
  <si>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</si>
  <si>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</si>
  <si>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</si>
  <si>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</si>
  <si>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</si>
  <si>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</si>
  <si>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</si>
  <si>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</si>
  <si>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</si>
  <si>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</si>
  <si>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</si>
  <si>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</si>
  <si>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</si>
  <si>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</si>
  <si>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</si>
  <si>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</si>
  <si>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</si>
  <si>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</si>
  <si>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</si>
  <si>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</si>
  <si>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</si>
  <si>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</si>
  <si>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</si>
  <si>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</si>
  <si>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</si>
  <si>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</si>
  <si>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</si>
  <si>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</si>
  <si>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</si>
  <si>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</si>
  <si>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</si>
  <si>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</si>
  <si>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</si>
  <si>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</si>
  <si>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</si>
  <si>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</si>
  <si>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</si>
  <si>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</si>
  <si>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</si>
  <si>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</si>
  <si>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</si>
  <si>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</si>
  <si>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</si>
  <si>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</si>
  <si>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</si>
  <si>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</si>
  <si>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</si>
  <si>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</si>
  <si>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</si>
  <si>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</si>
  <si>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</si>
  <si>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</si>
  <si>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</si>
  <si>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</si>
  <si>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</si>
  <si>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</si>
  <si>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</si>
  <si>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</si>
  <si>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</si>
  <si>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</si>
  <si>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</si>
  <si>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</si>
  <si>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</si>
  <si>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</si>
  <si>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</si>
  <si>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</si>
  <si>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</si>
  <si>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</si>
  <si>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</si>
  <si>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</si>
  <si>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</si>
  <si>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</si>
  <si>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</si>
  <si>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</si>
  <si>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</si>
  <si>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</si>
  <si>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</si>
  <si>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</si>
  <si>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</si>
  <si>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</si>
  <si>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</si>
  <si>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</si>
  <si>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</si>
  <si>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</si>
  <si>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</si>
  <si>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</si>
  <si>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</si>
  <si>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</si>
  <si>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</si>
  <si>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</si>
  <si>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</si>
  <si>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</si>
  <si>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</si>
  <si>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</si>
  <si>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</si>
  <si>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</si>
  <si>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</si>
  <si>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</si>
  <si>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</si>
  <si>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</si>
  <si>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</si>
  <si>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</si>
  <si>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</si>
  <si>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</si>
  <si>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</si>
  <si>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</si>
  <si>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</si>
  <si>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</si>
  <si>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</si>
  <si>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</si>
  <si>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</si>
  <si>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</si>
  <si>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</si>
  <si>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</si>
  <si>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</si>
  <si>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</si>
  <si>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</si>
  <si>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</si>
  <si>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</si>
  <si>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</si>
  <si>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</si>
  <si>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</si>
  <si>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</si>
  <si>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</si>
  <si>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</si>
  <si>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</si>
  <si>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</si>
  <si>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</si>
  <si>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</si>
  <si>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</si>
  <si>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</si>
  <si>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</si>
  <si>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</si>
  <si>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</si>
  <si>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</si>
  <si>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</si>
  <si>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</si>
  <si>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</si>
  <si>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</si>
  <si>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</si>
  <si>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</si>
  <si>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</si>
  <si>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</si>
  <si>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</si>
  <si>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</si>
  <si>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</si>
  <si>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</si>
  <si>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</si>
  <si>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</si>
  <si>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</si>
  <si>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</si>
  <si>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</si>
  <si>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</si>
  <si>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</si>
  <si>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</si>
  <si>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</si>
  <si>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</si>
  <si>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</si>
  <si>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</si>
  <si>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</si>
  <si>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</si>
  <si>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</si>
  <si>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</si>
  <si>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</si>
  <si>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</si>
  <si>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</si>
  <si>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</si>
  <si>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</si>
  <si>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</si>
  <si>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</si>
  <si>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</si>
  <si>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</si>
  <si>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</si>
  <si>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</si>
  <si>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</si>
  <si>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</si>
  <si>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</si>
  <si>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</si>
  <si>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</si>
  <si>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</si>
  <si>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</si>
  <si>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</si>
  <si>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</si>
  <si>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</si>
  <si>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</si>
  <si>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</si>
  <si>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</si>
  <si>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</si>
  <si>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</si>
  <si>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</si>
  <si>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</si>
  <si>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</si>
  <si>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</si>
  <si>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</si>
  <si>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</si>
  <si>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</si>
  <si>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</si>
  <si>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</si>
  <si>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</si>
  <si>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</si>
  <si>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</si>
  <si>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</si>
  <si>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</si>
  <si>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</si>
  <si>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</si>
  <si>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</si>
  <si>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</si>
  <si>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</si>
  <si>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</si>
  <si>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</si>
  <si>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</si>
  <si>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</si>
  <si>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</si>
  <si>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</si>
  <si>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</si>
  <si>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</si>
  <si>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</si>
  <si>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</si>
  <si>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</si>
  <si>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</si>
  <si>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</si>
  <si>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</si>
  <si>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</si>
  <si>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</si>
  <si>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</si>
  <si>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</si>
  <si>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</si>
  <si>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</si>
  <si>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</si>
  <si>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</si>
  <si>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</si>
  <si>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</si>
  <si>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</si>
  <si>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</si>
  <si>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</si>
  <si>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</si>
  <si>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</si>
  <si>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</si>
  <si>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</si>
  <si>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</si>
  <si>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</si>
  <si>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</si>
  <si>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</si>
  <si>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</si>
  <si>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</si>
  <si>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</si>
  <si>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</si>
  <si>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</si>
  <si>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</si>
  <si>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</si>
  <si>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</si>
  <si>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</si>
  <si>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</si>
  <si>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</si>
  <si>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</si>
  <si>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</si>
  <si>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</si>
  <si>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</si>
  <si>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</si>
  <si>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</si>
  <si>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</si>
  <si>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</si>
  <si>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</si>
  <si>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</si>
  <si>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</si>
  <si>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</si>
  <si>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</si>
  <si>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</si>
  <si>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</si>
  <si>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</si>
  <si>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</si>
  <si>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</si>
  <si>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</si>
  <si>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</si>
  <si>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</si>
  <si>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</si>
  <si>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</si>
  <si>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</si>
  <si>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</si>
  <si>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</si>
  <si>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</si>
  <si>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</si>
  <si>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</si>
  <si>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</si>
  <si>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</si>
  <si>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</si>
  <si>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</si>
  <si>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</si>
  <si>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</si>
  <si>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</si>
  <si>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</si>
  <si>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</si>
  <si>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</si>
  <si>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</si>
  <si>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</si>
  <si>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</si>
  <si>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</si>
  <si>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</si>
  <si>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</si>
  <si>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</si>
  <si>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</si>
  <si>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</si>
  <si>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</si>
  <si>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</si>
  <si>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</si>
  <si>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</si>
  <si>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</si>
  <si>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</si>
  <si>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</si>
  <si>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</si>
  <si>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</si>
  <si>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</si>
  <si>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</si>
  <si>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</si>
  <si>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</si>
  <si>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</si>
  <si>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</si>
  <si>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</si>
  <si>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</si>
  <si>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</si>
  <si>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</si>
  <si>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</si>
  <si>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</si>
  <si>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</si>
  <si>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</si>
  <si>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</si>
  <si>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</si>
  <si>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</si>
  <si>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</si>
  <si>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</si>
  <si>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</si>
  <si>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</si>
  <si>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</si>
  <si>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</si>
  <si>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</si>
  <si>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</si>
  <si>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</si>
  <si>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</si>
  <si>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</si>
  <si>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</si>
  <si>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</si>
  <si>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</si>
  <si>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</si>
  <si>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</si>
  <si>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</si>
  <si>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</si>
  <si>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</si>
  <si>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</si>
  <si>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</si>
  <si>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</si>
  <si>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</si>
  <si>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</si>
  <si>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</si>
  <si>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</si>
  <si>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</si>
  <si>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</si>
  <si>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</si>
  <si>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</si>
  <si>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</si>
  <si>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</si>
  <si>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</si>
  <si>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</si>
  <si>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</si>
  <si>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</si>
  <si>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</si>
  <si>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</si>
  <si>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</si>
  <si>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</si>
  <si>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</si>
  <si>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</si>
  <si>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</si>
  <si>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</si>
  <si>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</si>
  <si>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</si>
  <si>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</si>
  <si>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</si>
  <si>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</si>
  <si>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</si>
  <si>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</si>
  <si>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</si>
  <si>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</si>
  <si>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</si>
  <si>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</si>
  <si>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</si>
  <si>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</si>
  <si>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</si>
  <si>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</si>
  <si>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</si>
  <si>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</si>
  <si>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</si>
  <si>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</si>
  <si>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</si>
  <si>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</si>
  <si>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</si>
  <si>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</si>
  <si>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</si>
  <si>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</si>
  <si>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</si>
  <si>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</si>
  <si>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</si>
  <si>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</si>
  <si>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</si>
  <si>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</si>
  <si>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</si>
  <si>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</si>
  <si>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</si>
  <si>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</si>
  <si>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</si>
  <si>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</si>
  <si>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</si>
  <si>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</si>
  <si>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</si>
  <si>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</si>
  <si>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</si>
  <si>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</si>
  <si>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</si>
  <si>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</si>
  <si>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</si>
  <si>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</si>
  <si>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</si>
  <si>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</si>
  <si>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</si>
  <si>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</si>
  <si>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</si>
  <si>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</si>
  <si>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</si>
  <si>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</si>
  <si>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</si>
  <si>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</si>
  <si>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</si>
  <si>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</si>
  <si>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</si>
  <si>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</si>
  <si>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</si>
  <si>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</si>
  <si>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</si>
  <si>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</si>
  <si>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</si>
  <si>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</si>
  <si>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</si>
  <si>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</si>
  <si>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</si>
  <si>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</si>
  <si>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</si>
  <si>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</si>
  <si>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</si>
  <si>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</si>
  <si>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</si>
  <si>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</si>
  <si>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</si>
  <si>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</si>
  <si>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</si>
  <si>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</si>
  <si>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</si>
  <si>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</si>
  <si>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</si>
  <si>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</si>
  <si>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</si>
  <si>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</si>
  <si>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</si>
  <si>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</si>
  <si>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</si>
  <si>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</si>
  <si>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</si>
  <si>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</si>
  <si>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</si>
  <si>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</si>
  <si>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</si>
  <si>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</si>
  <si>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</si>
  <si>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</si>
  <si>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</si>
  <si>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</si>
  <si>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</si>
  <si>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</si>
  <si>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</si>
  <si>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</si>
  <si>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</si>
  <si>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</si>
  <si>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</si>
  <si>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</si>
  <si>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</si>
  <si>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</si>
  <si>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</si>
  <si>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</si>
  <si>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</si>
  <si>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</si>
  <si>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</si>
  <si>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</si>
  <si>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</si>
  <si>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</si>
  <si>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</si>
  <si>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</si>
  <si>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</si>
  <si>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</si>
  <si>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</si>
  <si>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</si>
  <si>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</si>
  <si>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</si>
  <si>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</si>
  <si>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</si>
  <si>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</si>
  <si>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</si>
  <si>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</si>
  <si>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</si>
  <si>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</si>
  <si>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</si>
  <si>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</si>
  <si>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</si>
  <si>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</si>
  <si>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</si>
  <si>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</si>
  <si>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</si>
  <si>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</si>
  <si>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</si>
  <si>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</si>
  <si>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</si>
  <si>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</si>
  <si>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</si>
  <si>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</si>
  <si>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</si>
  <si>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</si>
  <si>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</si>
  <si>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</si>
  <si>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</si>
  <si>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</si>
  <si>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</si>
  <si>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</si>
  <si>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</si>
  <si>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</si>
  <si>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</si>
  <si>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</si>
  <si>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</si>
  <si>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</si>
  <si>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</si>
  <si>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</si>
  <si>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</si>
  <si>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</si>
  <si>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</si>
  <si>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</si>
  <si>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</si>
  <si>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</si>
  <si>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</si>
  <si>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</si>
  <si>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</si>
  <si>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</si>
  <si>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</si>
  <si>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</si>
  <si>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</si>
  <si>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</si>
  <si>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</si>
  <si>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</si>
  <si>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</si>
  <si>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</si>
  <si>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</si>
  <si>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</si>
  <si>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</si>
  <si>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</si>
  <si>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</si>
  <si>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</si>
  <si>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</si>
  <si>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</si>
  <si>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</si>
  <si>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</si>
  <si>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</si>
  <si>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</si>
  <si>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</si>
  <si>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</si>
  <si>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</si>
  <si>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</si>
  <si>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</si>
  <si>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</si>
  <si>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</si>
  <si>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</si>
  <si>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</si>
  <si>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</si>
  <si>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</si>
  <si>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</si>
  <si>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</si>
  <si>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</si>
  <si>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</si>
  <si>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</si>
  <si>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</si>
  <si>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</si>
  <si>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</si>
  <si>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</si>
  <si>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</si>
  <si>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</si>
  <si>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</si>
  <si>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</si>
  <si>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</si>
  <si>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</si>
  <si>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</si>
  <si>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</si>
  <si>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</si>
  <si>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</si>
  <si>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</si>
  <si>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</si>
  <si>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</si>
  <si>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</si>
  <si>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</si>
  <si>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</si>
  <si>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</si>
  <si>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</si>
  <si>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</si>
  <si>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</si>
  <si>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</si>
  <si>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</si>
  <si>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</si>
  <si>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</si>
  <si>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</si>
  <si>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</si>
  <si>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</si>
  <si>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</si>
  <si>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</si>
  <si>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</si>
  <si>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</si>
  <si>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</si>
  <si>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</si>
  <si>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</si>
  <si>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</si>
  <si>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</si>
  <si>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</si>
  <si>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</si>
  <si>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</si>
  <si>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</si>
  <si>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</si>
  <si>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</si>
  <si>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</si>
  <si>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</si>
  <si>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</si>
  <si>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</si>
  <si>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</si>
  <si>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</si>
  <si>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</si>
  <si>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</si>
  <si>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</si>
  <si>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</si>
  <si>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</si>
  <si>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</si>
  <si>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</si>
  <si>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</si>
  <si>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</si>
  <si>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</si>
  <si>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</si>
  <si>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</si>
  <si>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</si>
  <si>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</si>
  <si>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</si>
  <si>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</si>
  <si>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</si>
  <si>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</si>
  <si>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</si>
  <si>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</si>
  <si>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</si>
  <si>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</si>
  <si>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</si>
  <si>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</si>
  <si>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</si>
  <si>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</si>
  <si>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</si>
  <si>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</si>
  <si>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</si>
  <si>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</si>
  <si>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</si>
  <si>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</si>
  <si>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</si>
  <si>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</si>
  <si>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</si>
  <si>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</si>
  <si>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</si>
  <si>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</si>
  <si>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</si>
  <si>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</si>
  <si>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</si>
  <si>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</si>
  <si>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</si>
  <si>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</si>
  <si>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</si>
  <si>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</si>
  <si>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</si>
  <si>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</si>
  <si>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</si>
  <si>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</si>
  <si>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</si>
  <si>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</si>
  <si>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</si>
  <si>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</si>
  <si>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</si>
  <si>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</si>
  <si>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</si>
  <si>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</si>
  <si>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</si>
  <si>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</si>
  <si>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</si>
  <si>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</si>
  <si>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</si>
  <si>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</si>
  <si>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</si>
  <si>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</si>
  <si>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</si>
  <si>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</si>
  <si>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</si>
  <si>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</si>
  <si>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</si>
  <si>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</si>
  <si>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</si>
  <si>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</si>
  <si>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</si>
  <si>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</si>
  <si>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</si>
  <si>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</si>
  <si>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</si>
  <si>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</si>
  <si>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</si>
  <si>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</si>
  <si>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</si>
  <si>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</si>
  <si>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</si>
  <si>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</si>
  <si>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</si>
  <si>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</si>
  <si>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</si>
  <si>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</si>
  <si>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</si>
  <si>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</si>
  <si>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</si>
  <si>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</si>
  <si>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</si>
  <si>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</si>
  <si>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</si>
  <si>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</si>
  <si>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</si>
  <si>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</si>
  <si>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</si>
  <si>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</si>
  <si>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</si>
  <si>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</si>
  <si>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</si>
  <si>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</si>
  <si>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</si>
  <si>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</si>
  <si>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</si>
  <si>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</si>
  <si>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</si>
  <si>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</si>
  <si>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</si>
  <si>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</si>
  <si>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</si>
  <si>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</si>
  <si>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</si>
  <si>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</si>
  <si>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</si>
  <si>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</si>
  <si>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</si>
  <si>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</si>
  <si>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</si>
  <si>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</si>
  <si>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</si>
  <si>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</si>
  <si>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</si>
  <si>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</si>
  <si>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</si>
  <si>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</si>
  <si>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</si>
  <si>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</si>
  <si>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</si>
  <si>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</si>
  <si>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</si>
  <si>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</si>
  <si>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</si>
  <si>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</si>
  <si>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</si>
  <si>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</si>
  <si>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</si>
  <si>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</si>
  <si>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</si>
  <si>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</si>
  <si>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</si>
  <si>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</si>
  <si>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</si>
  <si>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</si>
  <si>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</si>
  <si>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</si>
  <si>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</si>
  <si>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</si>
  <si>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</si>
  <si>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</si>
  <si>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</si>
  <si>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</si>
  <si>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</si>
  <si>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</si>
  <si>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</si>
  <si>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</si>
  <si>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</si>
  <si>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</si>
  <si>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</si>
  <si>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</si>
  <si>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</si>
  <si>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</si>
  <si>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</si>
  <si>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</si>
  <si>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</si>
  <si>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</si>
  <si>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</si>
  <si>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</si>
  <si>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</si>
  <si>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</si>
  <si>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</si>
  <si>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</si>
  <si>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</si>
  <si>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</si>
  <si>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</si>
  <si>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</si>
  <si>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</si>
  <si>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</si>
  <si>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</si>
  <si>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</si>
  <si>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</si>
  <si>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</si>
  <si>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</si>
  <si>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</si>
  <si>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</si>
  <si>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</si>
  <si>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</si>
  <si>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</si>
  <si>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</si>
  <si>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</si>
  <si>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</si>
  <si>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</si>
  <si>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</si>
  <si>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</si>
  <si>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</si>
  <si>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</si>
  <si>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</si>
  <si>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</si>
  <si>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</si>
  <si>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</si>
  <si>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</si>
  <si>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</si>
  <si>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</si>
  <si>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</si>
  <si>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</si>
  <si>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</si>
  <si>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</si>
  <si>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</si>
  <si>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</si>
  <si>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</si>
  <si>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</si>
  <si>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</si>
  <si>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</si>
  <si>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</si>
  <si>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</si>
  <si>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</si>
  <si>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</si>
  <si>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</si>
  <si>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</si>
  <si>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</si>
  <si>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</si>
  <si>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</si>
  <si>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</si>
  <si>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</si>
  <si>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</si>
  <si>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</si>
  <si>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</si>
  <si>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</si>
  <si>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</si>
  <si>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</si>
  <si>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</si>
  <si>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</si>
  <si>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</si>
  <si>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</si>
  <si>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</si>
  <si>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</si>
  <si>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</si>
  <si>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</si>
  <si>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</si>
  <si>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</si>
  <si>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</si>
  <si>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</si>
  <si>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</si>
  <si>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</si>
  <si>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</si>
  <si>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</si>
  <si>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</si>
  <si>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</si>
  <si>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</si>
  <si>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</si>
  <si>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</si>
  <si>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</si>
  <si>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</si>
  <si>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</si>
  <si>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</si>
  <si>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</si>
  <si>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</si>
  <si>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</si>
  <si>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</si>
  <si>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</si>
  <si>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</si>
  <si>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</si>
  <si>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</si>
  <si>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</si>
  <si>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</si>
  <si>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</si>
  <si>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</si>
  <si>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</si>
  <si>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</si>
  <si>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</si>
  <si>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</si>
  <si>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</si>
  <si>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</si>
  <si>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</si>
  <si>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</si>
  <si>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</si>
  <si>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</si>
  <si>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</si>
  <si>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</si>
  <si>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</si>
  <si>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</si>
  <si>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</si>
  <si>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</si>
  <si>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</si>
  <si>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</si>
  <si>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</si>
  <si>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</si>
  <si>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</si>
  <si>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</si>
  <si>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</si>
  <si>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</si>
  <si>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</si>
  <si>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</si>
  <si>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</si>
  <si>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</si>
  <si>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</si>
  <si>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</si>
  <si>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</si>
  <si>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</si>
  <si>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</si>
  <si>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</si>
  <si>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</si>
  <si>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</si>
  <si>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</si>
  <si>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</si>
  <si>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</si>
  <si>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</si>
  <si>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</si>
  <si>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</si>
  <si>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</si>
  <si>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</si>
  <si>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</si>
  <si>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</si>
  <si>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</si>
  <si>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</si>
  <si>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</si>
  <si>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</si>
  <si>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</si>
  <si>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</si>
  <si>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</si>
  <si>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</si>
  <si>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</si>
  <si>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</si>
  <si>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</si>
  <si>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</si>
  <si>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</si>
  <si>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</si>
  <si>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</si>
  <si>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</si>
  <si>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</si>
  <si>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</si>
  <si>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</si>
  <si>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</si>
  <si>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</si>
  <si>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</si>
  <si>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</si>
  <si>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</si>
  <si>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</si>
  <si>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</si>
  <si>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</si>
  <si>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</si>
  <si>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</si>
  <si>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</si>
  <si>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</si>
  <si>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</si>
  <si>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</si>
  <si>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</si>
  <si>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</si>
  <si>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</si>
  <si>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</si>
  <si>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</si>
  <si>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</si>
  <si>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</si>
  <si>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</si>
  <si>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</si>
  <si>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</si>
  <si>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</si>
  <si>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</si>
  <si>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</si>
  <si>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</si>
  <si>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</si>
  <si>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</si>
  <si>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</si>
  <si>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</si>
  <si>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</si>
  <si>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</si>
  <si>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</si>
  <si>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</si>
  <si>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</si>
  <si>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</si>
  <si>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</si>
  <si>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</si>
  <si>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</si>
  <si>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</si>
  <si>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</si>
  <si>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</si>
  <si>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</si>
  <si>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</si>
  <si>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</si>
  <si>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</si>
  <si>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</si>
  <si>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</si>
  <si>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</si>
  <si>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</si>
  <si>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</si>
  <si>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</si>
  <si>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</si>
  <si>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</si>
  <si>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</si>
  <si>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</si>
  <si>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</si>
  <si>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</si>
  <si>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</si>
  <si>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</si>
  <si>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</si>
  <si>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</si>
  <si>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</si>
  <si>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</si>
  <si>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</si>
  <si>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</si>
  <si>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</si>
  <si>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</si>
  <si>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</si>
  <si>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</si>
  <si>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</si>
  <si>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</si>
  <si>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</si>
  <si>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</si>
  <si>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</si>
  <si>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</si>
  <si>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</si>
  <si>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</si>
  <si>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</si>
  <si>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</si>
  <si>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</si>
  <si>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</si>
  <si>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</si>
  <si>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</si>
  <si>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</si>
  <si>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</si>
  <si>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</si>
  <si>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</si>
  <si>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</si>
  <si>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</si>
  <si>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</si>
  <si>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</si>
  <si>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</si>
  <si>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</si>
  <si>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</si>
  <si>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</si>
  <si>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</si>
  <si>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</si>
  <si>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</si>
  <si>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</si>
  <si>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</si>
  <si>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</si>
  <si>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</si>
  <si>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</si>
  <si>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</si>
  <si>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</si>
  <si>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</si>
  <si>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</si>
  <si>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</si>
  <si>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</si>
  <si>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</si>
  <si>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</si>
  <si>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</si>
  <si>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</si>
  <si>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</si>
  <si>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</si>
  <si>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</si>
  <si>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</si>
  <si>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</si>
  <si>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</si>
  <si>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</si>
  <si>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</si>
  <si>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</si>
  <si>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</si>
  <si>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</si>
  <si>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</si>
  <si>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</si>
  <si>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</si>
  <si>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</si>
  <si>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</si>
  <si>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</si>
  <si>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</si>
  <si>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</si>
  <si>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</si>
  <si>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</si>
  <si>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</si>
  <si>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</si>
  <si>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</si>
  <si>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</si>
  <si>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</si>
  <si>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</si>
  <si>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</si>
  <si>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</si>
  <si>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</si>
  <si>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</si>
  <si>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</si>
  <si>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</si>
  <si>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</si>
  <si>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</si>
  <si>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</si>
  <si>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</si>
  <si>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</si>
  <si>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</si>
  <si>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</si>
  <si>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</si>
  <si>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</si>
  <si>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</si>
  <si>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</si>
  <si>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</si>
  <si>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</si>
  <si>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</si>
  <si>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</si>
  <si>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</si>
  <si>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</si>
  <si>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</si>
  <si>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</si>
  <si>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</si>
  <si>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</si>
  <si>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</si>
  <si>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</si>
  <si>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</si>
  <si>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</si>
  <si>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</si>
  <si>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</si>
  <si>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</si>
  <si>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</si>
  <si>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</si>
  <si>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</si>
  <si>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</si>
  <si>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</si>
  <si>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</si>
  <si>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</si>
  <si>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</si>
  <si>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</si>
  <si>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</si>
  <si>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</si>
  <si>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</si>
  <si>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</si>
  <si>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</si>
  <si>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</si>
  <si>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</si>
  <si>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</si>
  <si>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</si>
  <si>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</si>
  <si>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</si>
  <si>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</si>
  <si>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</si>
  <si>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</si>
  <si>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</si>
  <si>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</si>
  <si>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</si>
  <si>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</si>
  <si>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</si>
  <si>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</si>
  <si>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</si>
  <si>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</si>
  <si>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</si>
  <si>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</si>
  <si>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</si>
  <si>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</si>
  <si>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</si>
  <si>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</si>
  <si>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</si>
  <si>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</si>
  <si>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</si>
  <si>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</si>
  <si>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</si>
  <si>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</si>
  <si>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</si>
  <si>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</si>
  <si>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</si>
  <si>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</si>
  <si>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</si>
  <si>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</si>
  <si>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</si>
  <si>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</si>
  <si>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</si>
  <si>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</si>
  <si>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</si>
  <si>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</si>
  <si>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</si>
  <si>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</si>
  <si>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</si>
  <si>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</si>
  <si>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</si>
  <si>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</si>
  <si>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</si>
  <si>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</si>
  <si>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</si>
  <si>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</si>
  <si>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</si>
  <si>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</si>
  <si>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</si>
  <si>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</si>
  <si>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</si>
  <si>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</si>
  <si>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</si>
  <si>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</si>
  <si>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</si>
  <si>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</si>
  <si>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</si>
  <si>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</si>
  <si>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</si>
  <si>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</si>
  <si>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</si>
  <si>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</si>
  <si>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</si>
  <si>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</si>
  <si>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</si>
  <si>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</si>
  <si>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</si>
  <si>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</si>
  <si>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</si>
  <si>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</si>
  <si>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</si>
  <si>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</si>
  <si>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</si>
  <si>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</si>
  <si>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</si>
  <si>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</si>
  <si>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</si>
  <si>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</si>
  <si>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</si>
  <si>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</si>
  <si>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</si>
  <si>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</si>
  <si>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</si>
  <si>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</si>
  <si>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</si>
  <si>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</si>
  <si>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</si>
  <si>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</si>
  <si>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</si>
  <si>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</si>
  <si>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</si>
  <si>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</si>
  <si>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</si>
  <si>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</si>
  <si>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</si>
  <si>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</si>
  <si>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</si>
  <si>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</si>
  <si>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</si>
  <si>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</si>
  <si>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</si>
  <si>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</si>
  <si>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</si>
  <si>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</si>
  <si>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</si>
  <si>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</si>
  <si>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</si>
  <si>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</si>
  <si>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</si>
  <si>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</si>
  <si>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</si>
  <si>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</si>
  <si>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</si>
  <si>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</si>
  <si>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</si>
  <si>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</si>
  <si>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</si>
  <si>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</si>
  <si>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</si>
  <si>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</si>
  <si>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</si>
  <si>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</si>
  <si>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</si>
  <si>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</si>
  <si>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</si>
  <si>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</si>
  <si>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</si>
  <si>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</si>
  <si>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</si>
  <si>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</si>
  <si>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</si>
  <si>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</si>
  <si>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</si>
  <si>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</si>
  <si>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</si>
  <si>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</si>
  <si>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</si>
  <si>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</si>
  <si>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</si>
  <si>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</si>
  <si>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</si>
  <si>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</si>
  <si>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</si>
  <si>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</si>
  <si>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</si>
  <si>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</si>
  <si>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</si>
  <si>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</si>
  <si>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</si>
  <si>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</si>
  <si>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</si>
  <si>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</si>
  <si>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</si>
  <si>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</si>
  <si>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</si>
  <si>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</si>
  <si>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</si>
  <si>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</si>
  <si>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</si>
  <si>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</si>
  <si>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</si>
  <si>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</si>
  <si>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</si>
  <si>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</si>
  <si>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</si>
  <si>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</si>
  <si>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</si>
  <si>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</si>
  <si>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</si>
  <si>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</si>
  <si>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</si>
  <si>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</si>
  <si>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</si>
  <si>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</si>
  <si>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</si>
  <si>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</si>
  <si>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</si>
  <si>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</si>
  <si>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</si>
  <si>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</si>
  <si>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</si>
  <si>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</si>
  <si>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</si>
  <si>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</si>
  <si>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</si>
  <si>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</si>
  <si>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</si>
  <si>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</si>
  <si>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</si>
  <si>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</si>
  <si>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</si>
  <si>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</si>
  <si>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</si>
  <si>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</si>
  <si>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</si>
  <si>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</si>
  <si>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</si>
  <si>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</si>
  <si>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</si>
  <si>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</si>
  <si>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</si>
  <si>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</si>
  <si>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</si>
  <si>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</si>
  <si>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</si>
  <si>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</si>
  <si>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</si>
  <si>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</si>
  <si>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</si>
  <si>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</si>
  <si>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</si>
  <si>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</si>
  <si>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</si>
  <si>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</si>
  <si>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</si>
  <si>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</si>
  <si>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</si>
  <si>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</si>
  <si>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</si>
  <si>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</si>
  <si>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</si>
  <si>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</si>
  <si>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</si>
  <si>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</si>
  <si>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</si>
  <si>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</si>
  <si>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</si>
  <si>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</si>
  <si>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</si>
  <si>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</si>
  <si>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</si>
  <si>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</si>
  <si>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</si>
  <si>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</si>
  <si>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</si>
  <si>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</si>
  <si>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</si>
  <si>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</si>
  <si>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</si>
  <si>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</si>
  <si>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</si>
  <si>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</si>
  <si>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</si>
  <si>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</si>
  <si>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</si>
  <si>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</si>
  <si>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</si>
  <si>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</si>
  <si>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</si>
  <si>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</si>
  <si>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</si>
  <si>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</si>
  <si>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</si>
  <si>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</si>
  <si>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</si>
  <si>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</si>
  <si>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</si>
  <si>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</si>
  <si>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</si>
  <si>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</si>
  <si>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</si>
  <si>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</si>
  <si>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</si>
  <si>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</si>
  <si>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</si>
  <si>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</si>
  <si>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</si>
  <si>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</si>
  <si>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</si>
  <si>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</si>
  <si>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</si>
  <si>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</si>
  <si>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</si>
  <si>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</si>
  <si>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</si>
  <si>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</si>
  <si>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</si>
  <si>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</si>
  <si>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</si>
  <si>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</si>
  <si>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</si>
  <si>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</si>
  <si>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</si>
  <si>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</si>
  <si>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</si>
  <si>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</si>
  <si>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</si>
  <si>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</si>
  <si>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</si>
  <si>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</si>
  <si>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</si>
  <si>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</si>
  <si>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</si>
  <si>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</si>
  <si>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</si>
  <si>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</si>
  <si>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</si>
  <si>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</si>
  <si>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</si>
  <si>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</si>
  <si>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</si>
  <si>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</si>
  <si>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</si>
  <si>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</si>
  <si>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</si>
  <si>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</si>
  <si>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</si>
  <si>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</si>
  <si>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</si>
  <si>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</si>
  <si>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</si>
  <si>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</si>
  <si>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</si>
  <si>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</si>
  <si>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</si>
  <si>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</si>
  <si>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</si>
  <si>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</si>
  <si>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</si>
  <si>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</si>
  <si>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</si>
  <si>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</si>
  <si>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</si>
  <si>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</si>
  <si>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</si>
  <si>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</si>
  <si>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</si>
  <si>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</si>
  <si>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</si>
  <si>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</si>
  <si>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</si>
  <si>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</si>
  <si>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</si>
  <si>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</si>
  <si>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</si>
  <si>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</si>
  <si>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</si>
  <si>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</si>
  <si>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</si>
  <si>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</si>
  <si>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</si>
  <si>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</si>
  <si>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</si>
  <si>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</si>
  <si>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</si>
  <si>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</si>
  <si>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</si>
  <si>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</si>
  <si>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</si>
  <si>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</si>
  <si>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</si>
  <si>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</si>
  <si>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</si>
  <si>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</si>
  <si>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</si>
  <si>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</si>
  <si>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</si>
  <si>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</si>
  <si>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</si>
  <si>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</si>
  <si>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</si>
  <si>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</si>
  <si>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</si>
  <si>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</si>
  <si>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</si>
  <si>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</si>
  <si>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</si>
  <si>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</si>
  <si>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</si>
  <si>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</si>
  <si>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</si>
  <si>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</si>
  <si>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</si>
  <si>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</si>
  <si>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</si>
  <si>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</si>
  <si>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</si>
  <si>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</si>
  <si>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</si>
  <si>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</si>
  <si>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</si>
  <si>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</si>
  <si>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</si>
  <si>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</si>
  <si>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</si>
  <si>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</si>
  <si>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</si>
  <si>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</si>
  <si>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</si>
  <si>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</si>
  <si>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</si>
  <si>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</si>
  <si>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</si>
  <si>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</si>
  <si>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</si>
  <si>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</si>
  <si>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</si>
  <si>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</si>
  <si>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</si>
  <si>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</si>
  <si>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</si>
  <si>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</si>
  <si>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</si>
  <si>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</si>
  <si>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</si>
  <si>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</si>
  <si>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</si>
  <si>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</si>
  <si>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</si>
  <si>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</si>
  <si>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</si>
  <si>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</si>
  <si>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</si>
  <si>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</si>
  <si>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</si>
  <si>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</si>
  <si>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</si>
  <si>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</si>
  <si>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</si>
  <si>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</si>
  <si>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</si>
  <si>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</si>
  <si>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</si>
  <si>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</si>
  <si>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</si>
  <si>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</si>
  <si>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</si>
  <si>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</si>
  <si>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</si>
  <si>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</si>
  <si>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</si>
  <si>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</si>
  <si>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</si>
  <si>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</si>
  <si>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</si>
  <si>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</si>
  <si>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</si>
  <si>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</si>
  <si>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</si>
  <si>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</si>
  <si>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</si>
  <si>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</si>
  <si>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</si>
  <si>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</si>
  <si>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</si>
  <si>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</si>
  <si>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</si>
  <si>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</si>
  <si>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</si>
  <si>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</si>
  <si>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</si>
  <si>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</si>
  <si>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</si>
  <si>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</si>
  <si>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</si>
  <si>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</si>
  <si>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</si>
  <si>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</si>
  <si>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</si>
  <si>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</si>
  <si>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</si>
  <si>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</si>
  <si>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</si>
  <si>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</si>
  <si>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</si>
  <si>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</si>
  <si>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</si>
  <si>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</si>
  <si>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</si>
  <si>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</si>
  <si>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</si>
  <si>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</si>
  <si>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</si>
  <si>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</si>
  <si>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</si>
  <si>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</si>
  <si>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</si>
  <si>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</si>
  <si>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</si>
  <si>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</si>
  <si>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</si>
  <si>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</si>
  <si>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</si>
  <si>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</si>
  <si>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</si>
  <si>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</si>
  <si>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</si>
  <si>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</si>
  <si>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</si>
  <si>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</si>
  <si>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</si>
  <si>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</si>
  <si>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</si>
  <si>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</si>
  <si>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</si>
  <si>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</si>
  <si>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</si>
  <si>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</si>
  <si>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</si>
  <si>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</si>
  <si>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</si>
  <si>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</si>
  <si>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</si>
  <si>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</si>
  <si>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</si>
  <si>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</si>
  <si>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</si>
  <si>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</si>
  <si>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</si>
  <si>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</si>
  <si>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</si>
  <si>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</si>
  <si>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</si>
  <si>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</si>
  <si>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</si>
  <si>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</si>
  <si>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</si>
  <si>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</si>
  <si>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</si>
  <si>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</si>
  <si>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</si>
  <si>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</si>
  <si>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</si>
  <si>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</si>
  <si>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</si>
  <si>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</si>
  <si>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</si>
  <si>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</si>
  <si>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</si>
  <si>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</si>
  <si>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</si>
  <si>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</si>
  <si>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</si>
  <si>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</si>
  <si>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</si>
  <si>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</si>
  <si>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</si>
  <si>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</si>
  <si>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</si>
  <si>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</si>
  <si>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</si>
  <si>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</si>
  <si>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</si>
  <si>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</si>
  <si>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</si>
  <si>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</si>
  <si>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</si>
  <si>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</si>
  <si>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</si>
  <si>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</si>
  <si>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</si>
  <si>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</si>
  <si>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</si>
  <si>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</si>
  <si>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</si>
  <si>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</si>
  <si>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</si>
  <si>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</si>
  <si>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</si>
  <si>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</si>
  <si>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</si>
  <si>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</si>
  <si>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</si>
  <si>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</si>
  <si>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</si>
  <si>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</si>
  <si>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</si>
  <si>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</si>
  <si>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</si>
  <si>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</si>
  <si>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</si>
  <si>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</si>
  <si>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</si>
  <si>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</si>
  <si>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</si>
  <si>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</si>
  <si>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</si>
  <si>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</si>
  <si>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</si>
  <si>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</si>
  <si>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</si>
  <si>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</si>
  <si>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</si>
  <si>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</si>
  <si>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</si>
  <si>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</si>
  <si>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</si>
  <si>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</si>
  <si>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</si>
  <si>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</si>
  <si>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</si>
  <si>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</si>
  <si>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</si>
  <si>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</si>
  <si>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</si>
  <si>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</si>
  <si>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</si>
  <si>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</si>
  <si>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</si>
  <si>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</si>
  <si>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</si>
  <si>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</si>
  <si>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</si>
  <si>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</si>
  <si>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</si>
  <si>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</si>
  <si>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</si>
  <si>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</si>
  <si>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</si>
  <si>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</si>
  <si>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</si>
  <si>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</si>
  <si>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</si>
  <si>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</si>
  <si>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</si>
  <si>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</si>
  <si>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</si>
  <si>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</si>
  <si>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</si>
  <si>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</si>
  <si>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</si>
  <si>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</si>
  <si>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</si>
  <si>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</si>
  <si>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</si>
  <si>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</si>
  <si>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</si>
  <si>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</si>
  <si>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</si>
  <si>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</si>
  <si>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</si>
  <si>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</si>
  <si>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</si>
  <si>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</si>
  <si>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</si>
  <si>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</si>
  <si>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</si>
  <si>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</si>
  <si>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</si>
  <si>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</si>
  <si>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</si>
  <si>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</si>
  <si>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</si>
  <si>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</si>
  <si>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</si>
  <si>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</si>
  <si>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</si>
  <si>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</si>
  <si>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</si>
  <si>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</si>
  <si>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</si>
  <si>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</si>
  <si>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</si>
  <si>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</si>
  <si>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</si>
  <si>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</si>
  <si>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</si>
  <si>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</si>
  <si>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</si>
  <si>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</si>
  <si>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</si>
  <si>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</si>
  <si>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</si>
  <si>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</si>
  <si>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</si>
  <si>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</si>
  <si>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</si>
  <si>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</si>
  <si>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</si>
  <si>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</si>
  <si>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</si>
  <si>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</si>
  <si>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</si>
  <si>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</si>
  <si>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</si>
  <si>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</si>
  <si>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</si>
  <si>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</si>
  <si>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</si>
  <si>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</si>
  <si>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</si>
  <si>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</si>
  <si>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</si>
  <si>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</si>
  <si>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</si>
  <si>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</si>
  <si>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</si>
  <si>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</si>
  <si>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</si>
  <si>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</si>
  <si>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</si>
  <si>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</si>
  <si>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</si>
  <si>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</si>
  <si>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</si>
  <si>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</si>
  <si>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</si>
  <si>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</si>
  <si>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</si>
  <si>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</si>
  <si>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</si>
  <si>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</si>
  <si>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</si>
  <si>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</si>
  <si>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</si>
  <si>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</si>
  <si>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</si>
  <si>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</si>
  <si>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</si>
  <si>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</si>
  <si>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</si>
  <si>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</si>
  <si>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</si>
  <si>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</si>
  <si>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</si>
  <si>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</si>
  <si>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</si>
  <si>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</si>
  <si>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</si>
  <si>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</si>
  <si>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</si>
  <si>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</si>
  <si>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</si>
  <si>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</si>
  <si>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</si>
  <si>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</si>
  <si>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</si>
  <si>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</si>
  <si>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</si>
  <si>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</si>
  <si>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</si>
  <si>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</si>
  <si>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</si>
  <si>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</si>
  <si>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</si>
  <si>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</si>
  <si>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</si>
  <si>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</si>
  <si>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</si>
  <si>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</si>
  <si>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</si>
  <si>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</si>
  <si>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</si>
  <si>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</si>
  <si>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</si>
  <si>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</si>
  <si>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</si>
  <si>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</si>
  <si>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</si>
  <si>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</si>
  <si>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</si>
  <si>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</si>
  <si>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</si>
  <si>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</si>
  <si>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</si>
  <si>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</si>
  <si>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</si>
  <si>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</si>
  <si>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</si>
  <si>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</si>
  <si>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</si>
  <si>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</si>
  <si>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</si>
  <si>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</si>
  <si>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</si>
  <si>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</si>
  <si>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</si>
  <si>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</si>
  <si>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</si>
  <si>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</si>
  <si>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</si>
  <si>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</si>
  <si>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</si>
  <si>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</si>
  <si>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</si>
  <si>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</si>
  <si>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</si>
  <si>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</si>
  <si>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</si>
  <si>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</si>
  <si>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</si>
  <si>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</si>
  <si>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</si>
  <si>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</si>
  <si>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</si>
  <si>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</si>
  <si>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</si>
  <si>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</si>
  <si>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</si>
  <si>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</si>
  <si>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</si>
  <si>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</si>
  <si>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</si>
  <si>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</si>
  <si>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</si>
  <si>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</si>
  <si>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</si>
  <si>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</si>
  <si>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</si>
  <si>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</si>
  <si>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</si>
  <si>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</si>
  <si>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</si>
  <si>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</si>
  <si>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</si>
  <si>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</si>
  <si>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</si>
  <si>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</si>
  <si>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</si>
  <si>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</si>
  <si>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</si>
  <si>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</si>
  <si>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</si>
  <si>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</si>
  <si>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</si>
  <si>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</si>
  <si>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</si>
  <si>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</si>
  <si>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</si>
  <si>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</si>
  <si>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</si>
  <si>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</si>
  <si>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</si>
  <si>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</si>
  <si>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</si>
  <si>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</si>
  <si>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</si>
  <si>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</si>
  <si>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</si>
  <si>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</si>
  <si>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</si>
  <si>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</si>
  <si>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</si>
  <si>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</si>
  <si>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</si>
  <si>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</si>
  <si>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</si>
  <si>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</si>
  <si>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</si>
  <si>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</si>
  <si>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</si>
  <si>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</si>
  <si>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</si>
  <si>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</si>
  <si>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</si>
  <si>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</si>
  <si>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</si>
  <si>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</si>
  <si>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</si>
  <si>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</si>
  <si>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</si>
  <si>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</si>
  <si>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</si>
  <si>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</si>
  <si>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</si>
  <si>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</si>
  <si>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</si>
  <si>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</si>
  <si>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</si>
  <si>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</si>
  <si>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</si>
  <si>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</si>
  <si>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</si>
  <si>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</si>
  <si>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</si>
  <si>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</si>
  <si>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</si>
  <si>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</si>
  <si>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</si>
  <si>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</si>
  <si>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</si>
  <si>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</si>
  <si>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</si>
  <si>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</si>
  <si>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</si>
  <si>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</si>
  <si>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</si>
  <si>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</si>
  <si>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</si>
  <si>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</si>
  <si>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</si>
  <si>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</si>
  <si>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</si>
  <si>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</si>
  <si>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</si>
  <si>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</si>
  <si>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</si>
  <si>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</si>
  <si>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</si>
  <si>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</si>
  <si>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</si>
  <si>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</si>
  <si>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</si>
  <si>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</si>
  <si>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</si>
  <si>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</si>
  <si>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</si>
  <si>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</si>
  <si>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</si>
  <si>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</si>
  <si>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</si>
  <si>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</si>
  <si>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</si>
  <si>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</si>
  <si>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</si>
  <si>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</si>
  <si>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</si>
  <si>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</si>
  <si>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</si>
  <si>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</si>
  <si>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</si>
  <si>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</si>
  <si>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</si>
  <si>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</si>
  <si>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</si>
  <si>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</si>
  <si>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</si>
  <si>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</si>
  <si>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</si>
  <si>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</si>
  <si>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</si>
  <si>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</si>
  <si>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</si>
  <si>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</si>
  <si>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</si>
  <si>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</si>
  <si>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</si>
  <si>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</si>
  <si>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</si>
  <si>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</si>
  <si>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</si>
  <si>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</si>
  <si>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</si>
  <si>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</si>
  <si>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</si>
  <si>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</si>
  <si>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</si>
  <si>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</si>
  <si>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</si>
  <si>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</si>
  <si>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</si>
  <si>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</si>
  <si>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</si>
  <si>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</si>
  <si>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</si>
  <si>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</si>
  <si>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</si>
  <si>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</si>
  <si>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</si>
  <si>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</si>
  <si>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</si>
  <si>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</si>
  <si>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</si>
  <si>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</si>
  <si>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</si>
  <si>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</si>
  <si>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</si>
  <si>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</si>
  <si>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</si>
  <si>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</si>
  <si>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</si>
  <si>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</si>
  <si>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</si>
  <si>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</si>
  <si>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</si>
  <si>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</si>
  <si>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</si>
  <si>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</si>
  <si>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</si>
  <si>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</si>
  <si>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</si>
  <si>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</si>
  <si>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</si>
  <si>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</si>
  <si>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</si>
  <si>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</si>
  <si>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</si>
  <si>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</si>
  <si>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</si>
  <si>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</si>
  <si>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</si>
  <si>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</si>
  <si>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</si>
  <si>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</si>
  <si>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</si>
  <si>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</si>
  <si>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</si>
  <si>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</si>
  <si>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</si>
  <si>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</si>
  <si>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</si>
  <si>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</si>
  <si>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</si>
  <si>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</si>
  <si>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</si>
  <si>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</si>
  <si>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</si>
  <si>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</si>
  <si>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</si>
  <si>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</si>
  <si>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</si>
  <si>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</si>
  <si>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</si>
  <si>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</si>
  <si>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</si>
  <si>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</si>
  <si>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</si>
  <si>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</si>
  <si>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</si>
  <si>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</si>
  <si>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</si>
  <si>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</si>
  <si>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</si>
  <si>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</si>
  <si>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</si>
  <si>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</si>
  <si>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</si>
  <si>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</si>
  <si>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</si>
  <si>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</si>
  <si>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</si>
  <si>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</si>
  <si>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</si>
  <si>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</si>
  <si>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</si>
  <si>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</si>
  <si>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</si>
  <si>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</si>
  <si>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</si>
  <si>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</si>
  <si>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</si>
  <si>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</si>
  <si>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</si>
  <si>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</si>
  <si>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</si>
  <si>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</si>
  <si>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</si>
  <si>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</si>
  <si>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</si>
  <si>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</si>
  <si>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</si>
  <si>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</si>
  <si>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</si>
  <si>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</si>
  <si>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</si>
  <si>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</si>
  <si>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</si>
  <si>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</si>
  <si>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</si>
  <si>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</si>
  <si>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</si>
  <si>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</si>
  <si>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</si>
  <si>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</si>
  <si>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</si>
  <si>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</si>
  <si>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</si>
  <si>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</si>
  <si>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</si>
  <si>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</si>
  <si>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</si>
  <si>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</si>
  <si>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</si>
  <si>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</si>
  <si>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</si>
  <si>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</si>
  <si>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</si>
  <si>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</si>
  <si>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</si>
  <si>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</si>
  <si>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</si>
  <si>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</si>
  <si>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</si>
  <si>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</si>
  <si>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</si>
  <si>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</si>
  <si>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</si>
  <si>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</si>
  <si>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</si>
  <si>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</si>
  <si>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</si>
  <si>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</si>
  <si>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</si>
  <si>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</si>
  <si>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</si>
  <si>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</si>
  <si>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</si>
  <si>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</si>
  <si>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</si>
  <si>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</si>
  <si>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</si>
  <si>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</si>
  <si>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</si>
  <si>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</si>
  <si>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</si>
  <si>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</si>
  <si>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</si>
  <si>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</si>
  <si>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</si>
  <si>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</si>
  <si>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</si>
  <si>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</si>
  <si>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</si>
  <si>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</si>
  <si>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</si>
  <si>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</si>
  <si>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</si>
  <si>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</si>
  <si>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</si>
  <si>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</si>
  <si>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</si>
  <si>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</si>
  <si>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</si>
  <si>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</si>
  <si>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</si>
  <si>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</si>
  <si>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</si>
  <si>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</si>
  <si>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</si>
  <si>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</si>
  <si>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</si>
  <si>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</si>
  <si>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</si>
  <si>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</si>
  <si>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</si>
  <si>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</si>
  <si>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</si>
  <si>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</si>
  <si>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</si>
  <si>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</si>
  <si>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</si>
  <si>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</si>
  <si>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</si>
  <si>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</si>
  <si>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</si>
  <si>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</si>
  <si>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</si>
  <si>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</si>
  <si>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</si>
  <si>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</si>
  <si>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</si>
  <si>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</si>
  <si>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</si>
  <si>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</si>
  <si>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</si>
  <si>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</si>
  <si>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</si>
  <si>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</si>
  <si>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</si>
  <si>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</si>
  <si>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</si>
  <si>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</si>
  <si>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</si>
  <si>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</si>
  <si>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</si>
  <si>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</si>
  <si>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</si>
  <si>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</si>
  <si>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</si>
  <si>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</si>
  <si>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</si>
  <si>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</si>
  <si>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</si>
  <si>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</si>
  <si>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</si>
  <si>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</si>
  <si>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</si>
  <si>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</si>
  <si>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</si>
  <si>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</si>
  <si>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</si>
  <si>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</si>
  <si>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</si>
  <si>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</si>
  <si>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</si>
  <si>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</si>
  <si>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</si>
  <si>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</si>
  <si>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</si>
  <si>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</si>
  <si>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</si>
  <si>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</si>
  <si>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</si>
  <si>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</si>
  <si>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</si>
  <si>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</si>
  <si>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</si>
  <si>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</si>
  <si>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</si>
  <si>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</si>
  <si>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</si>
  <si>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</si>
  <si>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</si>
  <si>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</si>
  <si>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</si>
  <si>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</si>
  <si>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</si>
  <si>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</si>
  <si>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</si>
  <si>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</si>
  <si>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</si>
  <si>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</si>
  <si>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</si>
  <si>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</si>
  <si>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</si>
  <si>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</si>
  <si>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</si>
  <si>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</si>
  <si>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</si>
  <si>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</si>
  <si>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</si>
  <si>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</si>
  <si>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</si>
  <si>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</si>
  <si>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</si>
  <si>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</si>
  <si>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</si>
  <si>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</si>
  <si>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</si>
  <si>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</si>
  <si>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</si>
  <si>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</si>
  <si>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</si>
  <si>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</si>
  <si>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</si>
  <si>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</si>
  <si>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</si>
  <si>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</si>
  <si>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</si>
  <si>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</si>
  <si>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</si>
  <si>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</si>
  <si>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</si>
  <si>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</si>
  <si>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</si>
  <si>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</si>
  <si>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</si>
  <si>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</si>
  <si>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</si>
  <si>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</si>
  <si>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</si>
  <si>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</si>
  <si>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</si>
  <si>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</si>
  <si>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</si>
  <si>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</si>
  <si>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</si>
  <si>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</si>
  <si>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</si>
  <si>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</si>
  <si>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</si>
  <si>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</si>
  <si>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</si>
  <si>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</si>
  <si>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</si>
  <si>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</si>
  <si>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</si>
  <si>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</si>
  <si>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</si>
  <si>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</si>
  <si>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</si>
  <si>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</si>
  <si>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</si>
  <si>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</si>
  <si>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</si>
  <si>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</si>
  <si>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</si>
  <si>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</si>
  <si>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</si>
  <si>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</si>
  <si>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</si>
  <si>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</si>
  <si>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</si>
  <si>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</si>
  <si>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</si>
  <si>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</si>
  <si>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</si>
  <si>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</si>
  <si>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</si>
  <si>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</si>
  <si>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</si>
  <si>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</si>
  <si>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</si>
  <si>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</si>
  <si>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</si>
  <si>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</si>
  <si>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</si>
  <si>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</si>
  <si>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</si>
  <si>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</si>
  <si>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</si>
  <si>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</si>
  <si>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</si>
  <si>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</si>
  <si>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</si>
  <si>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</si>
  <si>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</si>
  <si>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</si>
  <si>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</si>
  <si>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</si>
  <si>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</si>
  <si>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</si>
  <si>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</si>
  <si>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</si>
  <si>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</si>
  <si>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</si>
  <si>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</si>
  <si>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</si>
  <si>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</si>
  <si>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</si>
  <si>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</si>
  <si>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</si>
  <si>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</si>
  <si>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</si>
  <si>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</si>
  <si>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</si>
  <si>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</si>
  <si>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</si>
  <si>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</si>
  <si>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</si>
  <si>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</si>
  <si>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</si>
  <si>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</si>
  <si>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</si>
  <si>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</si>
  <si>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</si>
  <si>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</si>
  <si>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</si>
  <si>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</si>
  <si>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</si>
  <si>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</si>
  <si>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</si>
  <si>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</si>
  <si>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</si>
  <si>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</si>
  <si>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</si>
  <si>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</si>
  <si>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</si>
  <si>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</si>
  <si>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</si>
  <si>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</si>
  <si>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</si>
  <si>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</si>
  <si>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</si>
  <si>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</si>
  <si>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</si>
  <si>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</si>
  <si>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</si>
  <si>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</si>
  <si>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</si>
  <si>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</si>
  <si>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</si>
  <si>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</si>
  <si>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</si>
  <si>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</si>
  <si>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</si>
  <si>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</si>
  <si>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</si>
  <si>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</si>
  <si>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</si>
  <si>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</si>
  <si>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</si>
  <si>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</si>
  <si>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</si>
  <si>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</si>
  <si>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</si>
  <si>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</si>
  <si>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</si>
  <si>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</si>
  <si>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</si>
  <si>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</si>
  <si>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</si>
  <si>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</si>
  <si>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</si>
  <si>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</si>
  <si>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</si>
  <si>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</si>
  <si>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</si>
  <si>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</si>
  <si>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</si>
  <si>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</si>
  <si>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</si>
  <si>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</si>
  <si>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</si>
  <si>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</si>
  <si>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</si>
  <si>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</si>
  <si>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</si>
  <si>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</si>
  <si>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</si>
  <si>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</si>
  <si>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</si>
  <si>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</si>
  <si>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</si>
  <si>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</si>
  <si>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</si>
  <si>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</si>
  <si>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</si>
  <si>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</si>
  <si>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</si>
  <si>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</si>
  <si>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</si>
  <si>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</si>
  <si>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</si>
  <si>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</si>
  <si>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</si>
  <si>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</si>
  <si>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</si>
  <si>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</si>
  <si>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</si>
  <si>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</si>
  <si>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</si>
  <si>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</si>
  <si>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</si>
  <si>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</si>
  <si>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</si>
  <si>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</si>
  <si>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</si>
  <si>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</si>
  <si>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</si>
  <si>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</si>
  <si>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</si>
  <si>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</si>
  <si>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</si>
  <si>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</si>
  <si>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</si>
  <si>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</si>
  <si>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</si>
  <si>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</si>
  <si>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</si>
  <si>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</si>
  <si>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</si>
  <si>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</si>
  <si>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</si>
  <si>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</si>
  <si>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</si>
  <si>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</si>
  <si>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</si>
  <si>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</si>
  <si>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</si>
  <si>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</si>
  <si>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</si>
  <si>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</si>
  <si>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</si>
  <si>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</si>
  <si>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</si>
  <si>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</si>
  <si>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</si>
  <si>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</si>
  <si>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</si>
  <si>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</si>
  <si>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</si>
  <si>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</si>
  <si>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</si>
  <si>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</si>
  <si>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</si>
  <si>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</si>
  <si>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</si>
  <si>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</si>
  <si>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</si>
  <si>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</si>
  <si>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</si>
  <si>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</si>
  <si>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</si>
  <si>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</si>
  <si>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</si>
  <si>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</si>
  <si>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</si>
  <si>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</si>
  <si>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</si>
  <si>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</si>
  <si>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</si>
  <si>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</si>
  <si>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</si>
  <si>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</si>
  <si>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</si>
  <si>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</si>
  <si>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</si>
  <si>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</si>
  <si>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</si>
  <si>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</si>
  <si>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</si>
  <si>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</si>
  <si>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</si>
  <si>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</si>
  <si>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</si>
  <si>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</si>
  <si>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</si>
  <si>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</si>
  <si>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</si>
  <si>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</si>
  <si>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</si>
  <si>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</si>
  <si>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</si>
  <si>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</si>
  <si>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</si>
  <si>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</si>
  <si>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</si>
  <si>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</si>
  <si>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</si>
  <si>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</si>
  <si>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</si>
  <si>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</si>
  <si>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</si>
  <si>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</si>
  <si>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</si>
  <si>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</si>
  <si>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</si>
  <si>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</si>
  <si>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</si>
  <si>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</si>
  <si>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</si>
  <si>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</si>
  <si>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</si>
  <si>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</si>
  <si>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</si>
  <si>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</si>
  <si>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</si>
  <si>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</si>
  <si>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</si>
  <si>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</si>
  <si>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</si>
  <si>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</si>
  <si>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</si>
  <si>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</si>
  <si>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</si>
  <si>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</si>
  <si>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</si>
  <si>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</si>
  <si>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</si>
  <si>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</si>
  <si>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</si>
  <si>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</si>
  <si>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</si>
  <si>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</si>
  <si>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</si>
  <si>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</si>
  <si>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</si>
  <si>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</si>
  <si>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</si>
  <si>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</si>
  <si>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</si>
  <si>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</si>
  <si>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</si>
  <si>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</si>
  <si>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</si>
  <si>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</si>
  <si>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</si>
  <si>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</si>
  <si>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</si>
  <si>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</si>
  <si>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</si>
  <si>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</si>
  <si>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</si>
  <si>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</si>
  <si>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</si>
  <si>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</si>
  <si>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</si>
  <si>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</si>
  <si>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</si>
  <si>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</si>
  <si>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</si>
  <si>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</si>
  <si>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</si>
  <si>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</si>
  <si>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</si>
  <si>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</si>
  <si>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</si>
  <si>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</si>
  <si>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</si>
  <si>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</si>
  <si>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</si>
  <si>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</si>
  <si>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</si>
  <si>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</si>
  <si>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</si>
  <si>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</si>
  <si>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</si>
  <si>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</si>
  <si>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</si>
  <si>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</si>
  <si>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</si>
  <si>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</si>
  <si>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</si>
  <si>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</si>
  <si>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</si>
  <si>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</si>
  <si>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</si>
  <si>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</si>
  <si>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</si>
  <si>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</si>
  <si>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</si>
  <si>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</si>
  <si>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</si>
  <si>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</si>
  <si>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</si>
  <si>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</si>
  <si>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</si>
  <si>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</si>
  <si>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</si>
  <si>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</si>
  <si>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</si>
  <si>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</si>
  <si>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</si>
  <si>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</si>
  <si>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</si>
  <si>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</si>
  <si>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</si>
  <si>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</si>
  <si>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</si>
  <si>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</si>
  <si>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</si>
  <si>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</si>
  <si>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</si>
  <si>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</si>
  <si>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</si>
  <si>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</si>
  <si>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</si>
  <si>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</si>
  <si>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</si>
  <si>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</si>
  <si>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</si>
  <si>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</si>
  <si>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</si>
  <si>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</si>
  <si>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</si>
  <si>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</si>
  <si>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</si>
  <si>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</si>
  <si>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</si>
  <si>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</si>
  <si>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</si>
  <si>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</si>
  <si>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</si>
  <si>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</si>
  <si>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</si>
  <si>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</si>
  <si>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</si>
  <si>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</si>
  <si>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</si>
  <si>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</si>
  <si>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</si>
  <si>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</si>
  <si>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</si>
  <si>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</si>
  <si>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</si>
  <si>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</si>
  <si>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</si>
  <si>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</si>
  <si>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</si>
  <si>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</si>
  <si>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</si>
  <si>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</si>
  <si>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</si>
  <si>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</si>
  <si>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</si>
  <si>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</si>
  <si>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</si>
  <si>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</si>
  <si>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</si>
  <si>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</si>
  <si>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</si>
  <si>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</si>
  <si>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</si>
  <si>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</si>
  <si>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</si>
  <si>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</si>
  <si>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</si>
  <si>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</si>
  <si>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</si>
  <si>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</si>
  <si>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</si>
  <si>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</si>
  <si>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</si>
  <si>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</si>
  <si>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</si>
  <si>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</si>
  <si>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</si>
  <si>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</si>
  <si>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</si>
  <si>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</si>
  <si>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</si>
  <si>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</si>
  <si>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</si>
  <si>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</si>
  <si>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</si>
  <si>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</si>
  <si>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</si>
  <si>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</si>
  <si>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</si>
  <si>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</si>
  <si>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</si>
  <si>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</si>
  <si>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</si>
  <si>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</si>
  <si>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</si>
  <si>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</si>
  <si>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</si>
  <si>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</si>
  <si>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</si>
  <si>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</si>
  <si>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</si>
  <si>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</si>
  <si>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</si>
  <si>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</si>
  <si>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</si>
  <si>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</si>
  <si>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</si>
  <si>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</si>
  <si>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</si>
  <si>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</si>
  <si>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</si>
  <si>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</si>
  <si>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</si>
  <si>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</si>
  <si>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</si>
  <si>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</si>
  <si>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</si>
  <si>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</si>
  <si>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</si>
  <si>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</si>
  <si>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</si>
  <si>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</si>
  <si>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</si>
  <si>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</si>
  <si>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</si>
  <si>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</si>
  <si>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</si>
  <si>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</si>
  <si>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</si>
  <si>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</si>
  <si>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</si>
  <si>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</si>
  <si>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</si>
  <si>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</si>
  <si>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</si>
  <si>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</si>
  <si>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</si>
  <si>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</si>
  <si>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</si>
  <si>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</si>
  <si>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</si>
  <si>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</si>
  <si>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</si>
  <si>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</si>
  <si>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</si>
  <si>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</si>
  <si>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</si>
  <si>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</si>
  <si>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</si>
  <si>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</si>
  <si>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</si>
  <si>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</si>
  <si>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</si>
  <si>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</si>
  <si>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</si>
  <si>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</si>
  <si>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</si>
  <si>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</si>
  <si>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</si>
  <si>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</si>
  <si>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</si>
  <si>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</si>
  <si>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</si>
  <si>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</si>
  <si>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</si>
  <si>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</si>
  <si>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</si>
  <si>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</si>
  <si>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</si>
  <si>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</si>
  <si>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</si>
  <si>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</si>
  <si>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</si>
  <si>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</si>
  <si>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</si>
  <si>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</si>
  <si>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</si>
  <si>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</si>
  <si>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</si>
  <si>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</si>
  <si>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</si>
  <si>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</si>
  <si>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</si>
  <si>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</si>
  <si>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</si>
  <si>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</si>
  <si>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</si>
  <si>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</si>
  <si>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</si>
  <si>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</si>
  <si>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</si>
  <si>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</si>
  <si>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</si>
  <si>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</si>
  <si>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</si>
  <si>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</si>
  <si>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</si>
  <si>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</si>
  <si>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</si>
  <si>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</si>
  <si>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</si>
  <si>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</si>
  <si>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</si>
  <si>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</si>
  <si>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</si>
  <si>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</si>
  <si>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</si>
  <si>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</si>
  <si>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</si>
  <si>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</si>
  <si>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</si>
  <si>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</si>
  <si>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</si>
  <si>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</si>
  <si>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</si>
  <si>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</si>
  <si>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</si>
  <si>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</si>
  <si>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</si>
  <si>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</si>
  <si>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</si>
  <si>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</si>
  <si>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</si>
  <si>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</si>
  <si>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</si>
  <si>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</si>
  <si>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</si>
  <si>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</si>
  <si>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</si>
  <si>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</si>
  <si>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</si>
  <si>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</si>
  <si>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</si>
  <si>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</si>
  <si>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</si>
  <si>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</si>
  <si>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</si>
  <si>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</si>
  <si>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</si>
  <si>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</si>
  <si>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</si>
  <si>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</si>
  <si>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</si>
  <si>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</si>
  <si>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</si>
  <si>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</si>
  <si>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</si>
  <si>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</si>
  <si>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</si>
  <si>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</si>
  <si>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</si>
  <si>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</si>
  <si>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</si>
  <si>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</si>
  <si>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</si>
  <si>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</si>
  <si>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</si>
  <si>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</si>
  <si>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</si>
  <si>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</si>
  <si>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</si>
  <si>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</si>
  <si>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</si>
  <si>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</si>
  <si>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</si>
  <si>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</si>
  <si>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</si>
  <si>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</si>
  <si>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</si>
  <si>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</si>
  <si>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</si>
  <si>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</si>
  <si>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</si>
  <si>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</si>
  <si>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</si>
  <si>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</si>
  <si>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</si>
  <si>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</si>
  <si>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</si>
  <si>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</si>
  <si>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</si>
  <si>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</si>
  <si>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</si>
  <si>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</si>
  <si>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</si>
  <si>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</si>
  <si>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</si>
  <si>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</si>
  <si>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</si>
  <si>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</si>
  <si>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</si>
  <si>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</si>
  <si>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</si>
  <si>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</si>
  <si>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</si>
  <si>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</si>
  <si>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</si>
  <si>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</si>
  <si>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</si>
  <si>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</si>
  <si>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</si>
  <si>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</si>
  <si>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</si>
  <si>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</si>
  <si>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</si>
  <si>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</si>
  <si>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</si>
  <si>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</si>
  <si>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</si>
  <si>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</si>
  <si>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</si>
  <si>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</si>
  <si>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</si>
  <si>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</si>
  <si>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</si>
  <si>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</si>
  <si>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</si>
  <si>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</si>
  <si>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</si>
  <si>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</si>
  <si>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</si>
  <si>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</si>
  <si>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</si>
  <si>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</si>
  <si>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</si>
  <si>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</si>
  <si>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</si>
  <si>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</si>
  <si>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</si>
  <si>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</si>
  <si>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</si>
  <si>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</si>
  <si>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</si>
  <si>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</si>
  <si>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</si>
  <si>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</si>
  <si>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</si>
  <si>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</si>
  <si>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</si>
  <si>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</si>
  <si>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</si>
  <si>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</si>
  <si>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</si>
  <si>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</si>
  <si>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</si>
  <si>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</si>
  <si>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</si>
  <si>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</si>
  <si>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</si>
  <si>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</si>
  <si>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</si>
  <si>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</si>
  <si>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</si>
  <si>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</si>
  <si>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</si>
  <si>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</si>
  <si>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</si>
  <si>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</si>
  <si>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</si>
  <si>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</si>
  <si>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</si>
  <si>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</si>
  <si>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</si>
  <si>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</si>
  <si>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</si>
  <si>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</si>
  <si>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</si>
  <si>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</si>
  <si>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</si>
  <si>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</si>
  <si>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</si>
  <si>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</si>
  <si>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</si>
  <si>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</si>
  <si>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</si>
  <si>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</si>
  <si>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</si>
  <si>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</si>
  <si>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</si>
  <si>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</si>
  <si>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</si>
  <si>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</si>
  <si>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</si>
  <si>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</si>
  <si>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</si>
  <si>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</si>
  <si>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</si>
  <si>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</si>
  <si>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</si>
  <si>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</si>
  <si>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</si>
  <si>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</si>
  <si>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</si>
  <si>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</si>
  <si>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</si>
  <si>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</si>
  <si>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</si>
  <si>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</si>
  <si>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</si>
  <si>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</si>
  <si>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</si>
  <si>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</si>
  <si>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</si>
  <si>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</si>
  <si>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</si>
  <si>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</si>
  <si>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</si>
  <si>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</si>
  <si>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</si>
  <si>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</si>
  <si>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</si>
  <si>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</si>
  <si>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</si>
  <si>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</si>
  <si>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</si>
  <si>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</si>
  <si>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</si>
  <si>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</si>
  <si>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</si>
  <si>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</si>
  <si>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</si>
  <si>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</si>
  <si>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</si>
  <si>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</si>
  <si>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</si>
  <si>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</si>
  <si>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</si>
  <si>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</si>
  <si>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</si>
  <si>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</si>
  <si>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</si>
  <si>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</si>
  <si>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</si>
  <si>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</si>
  <si>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</si>
  <si>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</si>
  <si>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</si>
  <si>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</si>
  <si>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</si>
  <si>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</si>
  <si>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</si>
  <si>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</si>
  <si>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</si>
  <si>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</si>
  <si>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</si>
  <si>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</si>
  <si>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</si>
  <si>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</si>
  <si>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</si>
  <si>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</si>
  <si>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</si>
  <si>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</si>
  <si>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</si>
  <si>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</si>
  <si>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</si>
  <si>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</si>
  <si>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</si>
  <si>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</si>
  <si>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</si>
  <si>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</si>
  <si>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</si>
  <si>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</si>
  <si>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</si>
  <si>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</si>
  <si>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</si>
  <si>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</si>
  <si>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</si>
  <si>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</si>
  <si>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</si>
  <si>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</si>
  <si>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</si>
  <si>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</si>
  <si>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</si>
  <si>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</si>
  <si>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</si>
  <si>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</si>
  <si>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</si>
  <si>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</si>
  <si>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</si>
  <si>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</si>
  <si>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</si>
  <si>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</si>
  <si>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</si>
  <si>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</si>
  <si>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</si>
  <si>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</si>
  <si>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</si>
  <si>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</si>
  <si>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</si>
  <si>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</si>
  <si>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</si>
  <si>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</si>
  <si>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</si>
  <si>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</si>
  <si>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</si>
  <si>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</si>
  <si>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</si>
  <si>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</si>
  <si>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</si>
  <si>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</si>
  <si>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</si>
  <si>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</si>
  <si>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</si>
  <si>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</si>
  <si>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</si>
  <si>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</si>
  <si>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</si>
  <si>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</si>
  <si>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</si>
  <si>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</si>
  <si>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</si>
  <si>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</si>
  <si>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</si>
  <si>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</si>
  <si>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</si>
  <si>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</si>
  <si>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</si>
  <si>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</si>
  <si>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</si>
  <si>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</si>
  <si>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</si>
  <si>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</si>
  <si>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</si>
  <si>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</si>
  <si>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</si>
  <si>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</si>
  <si>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</si>
  <si>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</si>
  <si>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</si>
  <si>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</si>
  <si>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</si>
  <si>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</si>
  <si>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</si>
  <si>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</si>
  <si>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</si>
  <si>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</si>
  <si>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</si>
  <si>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</si>
  <si>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</si>
  <si>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</si>
  <si>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</si>
  <si>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</si>
  <si>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</si>
  <si>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</si>
  <si>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</si>
  <si>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</si>
  <si>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</si>
  <si>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</si>
  <si>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</si>
  <si>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</si>
  <si>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</si>
  <si>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</si>
  <si>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</si>
  <si>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</si>
  <si>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</si>
  <si>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</si>
  <si>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</si>
  <si>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</si>
  <si>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</si>
  <si>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</si>
  <si>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</si>
  <si>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</si>
  <si>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</si>
  <si>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</si>
  <si>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</si>
  <si>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</si>
  <si>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</si>
  <si>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</si>
  <si>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</si>
  <si>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</si>
  <si>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</si>
  <si>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</si>
  <si>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</si>
  <si>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</si>
  <si>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</si>
  <si>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</si>
  <si>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</si>
  <si>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</si>
  <si>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</si>
  <si>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</si>
  <si>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</si>
  <si>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</si>
  <si>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</si>
  <si>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</si>
  <si>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</si>
  <si>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</si>
  <si>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</si>
  <si>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</si>
  <si>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</si>
  <si>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</si>
  <si>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</si>
  <si>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</si>
  <si>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</si>
  <si>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</si>
  <si>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</si>
  <si>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</si>
  <si>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</si>
  <si>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</si>
  <si>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</si>
  <si>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</si>
  <si>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</si>
  <si>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</si>
  <si>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</si>
  <si>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</si>
  <si>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</si>
  <si>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</si>
  <si>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</si>
  <si>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</si>
  <si>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</si>
  <si>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</si>
  <si>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</si>
  <si>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</si>
  <si>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</si>
  <si>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</si>
  <si>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</si>
  <si>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</si>
  <si>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</si>
  <si>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</si>
  <si>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</si>
  <si>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</si>
  <si>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</si>
  <si>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</si>
  <si>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</si>
  <si>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</si>
  <si>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</si>
  <si>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</si>
  <si>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</si>
  <si>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</si>
  <si>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</si>
  <si>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</si>
  <si>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</si>
  <si>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</si>
  <si>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</si>
  <si>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</si>
  <si>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</si>
  <si>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</si>
  <si>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</si>
  <si>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</si>
  <si>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</si>
  <si>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</si>
  <si>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</si>
  <si>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</si>
  <si>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</si>
  <si>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</si>
  <si>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</si>
  <si>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</si>
  <si>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</si>
  <si>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</si>
  <si>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</si>
  <si>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</si>
  <si>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</si>
  <si>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</si>
  <si>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</si>
  <si>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</si>
  <si>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</si>
  <si>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</si>
  <si>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</si>
  <si>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</si>
  <si>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</si>
  <si>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</si>
  <si>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</si>
  <si>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</si>
  <si>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</si>
  <si>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</si>
  <si>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</si>
  <si>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</si>
  <si>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</si>
  <si>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</si>
  <si>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</si>
  <si>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</si>
  <si>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</si>
  <si>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</si>
  <si>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</si>
  <si>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</si>
  <si>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</si>
  <si>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</si>
  <si>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</si>
  <si>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</si>
  <si>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</si>
  <si>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</si>
  <si>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</si>
  <si>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</si>
  <si>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</si>
  <si>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</si>
  <si>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</si>
  <si>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</si>
  <si>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</si>
  <si>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</si>
  <si>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</si>
  <si>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</si>
  <si>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</si>
  <si>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</si>
  <si>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</si>
  <si>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</si>
  <si>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</si>
  <si>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</si>
  <si>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</si>
  <si>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</si>
  <si>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</si>
  <si>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</si>
  <si>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</si>
  <si>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</si>
  <si>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</si>
  <si>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</si>
  <si>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</si>
  <si>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</si>
  <si>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</si>
  <si>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</si>
  <si>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</si>
  <si>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</si>
  <si>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</si>
  <si>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</si>
  <si>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</si>
  <si>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</si>
  <si>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</si>
  <si>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</si>
  <si>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</si>
  <si>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</si>
  <si>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</si>
  <si>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</si>
  <si>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</si>
  <si>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</si>
  <si>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</si>
  <si>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</si>
  <si>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</si>
  <si>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</si>
  <si>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</si>
  <si>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</si>
  <si>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</si>
  <si>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</si>
  <si>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</si>
  <si>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</si>
  <si>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</si>
  <si>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</si>
  <si>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</si>
  <si>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</si>
  <si>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</si>
  <si>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</si>
  <si>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</si>
  <si>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</si>
  <si>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</si>
  <si>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</si>
  <si>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</si>
  <si>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</si>
  <si>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</si>
  <si>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</si>
  <si>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</si>
  <si>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</si>
  <si>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</si>
  <si>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</si>
  <si>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</si>
  <si>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</si>
  <si>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</si>
  <si>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</si>
  <si>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</si>
  <si>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</si>
  <si>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</si>
  <si>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</si>
  <si>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</si>
  <si>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</si>
  <si>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</si>
  <si>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</si>
  <si>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</si>
  <si>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</si>
  <si>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</si>
  <si>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</si>
  <si>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</si>
  <si>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</si>
  <si>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</si>
  <si>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</si>
  <si>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</si>
  <si>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</si>
  <si>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</si>
  <si>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</si>
  <si>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</si>
  <si>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</si>
  <si>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</si>
  <si>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</si>
  <si>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</si>
  <si>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</si>
  <si>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</si>
  <si>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</si>
  <si>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</si>
  <si>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</si>
  <si>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</si>
  <si>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</si>
  <si>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</si>
  <si>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</si>
  <si>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</si>
  <si>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</si>
  <si>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</si>
  <si>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</si>
  <si>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</si>
  <si>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</si>
  <si>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</si>
  <si>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</si>
  <si>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</si>
  <si>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</si>
  <si>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</si>
  <si>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</si>
  <si>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</si>
  <si>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</si>
  <si>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</si>
  <si>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</si>
  <si>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</si>
  <si>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</si>
  <si>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</si>
  <si>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</si>
  <si>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</si>
  <si>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</si>
  <si>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</si>
  <si>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</si>
  <si>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</si>
  <si>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</si>
  <si>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</si>
  <si>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</si>
  <si>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</si>
  <si>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</si>
  <si>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</si>
  <si>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</si>
  <si>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</si>
  <si>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</si>
  <si>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</si>
  <si>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</si>
  <si>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</si>
  <si>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</si>
  <si>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</si>
  <si>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</si>
  <si>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</si>
  <si>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</si>
  <si>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</si>
  <si>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</si>
  <si>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</si>
  <si>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</si>
  <si>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</si>
  <si>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</si>
  <si>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</si>
  <si>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</si>
  <si>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</si>
  <si>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</si>
  <si>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</si>
  <si>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</si>
  <si>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</si>
  <si>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</si>
  <si>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</si>
  <si>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</si>
  <si>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</si>
  <si>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</si>
  <si>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</si>
  <si>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</si>
  <si>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</si>
  <si>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</si>
  <si>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</si>
  <si>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</si>
  <si>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</si>
  <si>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</si>
  <si>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</si>
  <si>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</si>
  <si>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</si>
  <si>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</si>
  <si>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</si>
  <si>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</si>
  <si>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</si>
  <si>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</si>
  <si>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</si>
  <si>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</si>
  <si>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</si>
  <si>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</si>
  <si>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</si>
  <si>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</si>
  <si>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</si>
  <si>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</si>
  <si>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</si>
  <si>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</si>
  <si>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</si>
  <si>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</si>
  <si>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</si>
  <si>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</si>
  <si>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</si>
  <si>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</si>
  <si>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</si>
  <si>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</si>
  <si>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</si>
  <si>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</si>
  <si>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</si>
  <si>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</si>
  <si>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</si>
  <si>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</si>
  <si>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</si>
  <si>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</si>
  <si>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</si>
  <si>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</si>
  <si>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</si>
  <si>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</si>
  <si>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</si>
  <si>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</si>
  <si>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</si>
  <si>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</si>
  <si>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</si>
  <si>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</si>
  <si>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</si>
  <si>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</si>
  <si>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</si>
  <si>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</si>
  <si>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</si>
  <si>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</si>
  <si>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</si>
  <si>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</si>
  <si>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</si>
  <si>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</si>
  <si>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</si>
  <si>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</si>
  <si>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</si>
  <si>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</si>
  <si>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</si>
  <si>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</si>
  <si>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</si>
  <si>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</si>
  <si>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</si>
  <si>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</si>
  <si>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</si>
  <si>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</si>
  <si>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</si>
  <si>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</si>
  <si>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</si>
  <si>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</si>
  <si>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</si>
  <si>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</si>
  <si>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</si>
  <si>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</si>
  <si>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</si>
  <si>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</si>
  <si>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</si>
  <si>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</si>
  <si>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</si>
  <si>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</si>
  <si>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</si>
  <si>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</si>
  <si>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</si>
  <si>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</si>
  <si>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</si>
  <si>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</si>
  <si>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</si>
  <si>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</si>
  <si>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</si>
  <si>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</si>
  <si>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</si>
  <si>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</si>
  <si>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</si>
  <si>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</si>
  <si>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</si>
  <si>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</si>
  <si>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</si>
  <si>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</si>
  <si>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</si>
  <si>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</si>
  <si>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</si>
  <si>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</si>
  <si>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</si>
  <si>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</si>
  <si>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</si>
  <si>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</si>
  <si>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</si>
  <si>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</si>
  <si>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</si>
  <si>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</si>
  <si>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</si>
  <si>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</si>
  <si>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</si>
  <si>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</si>
  <si>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</si>
  <si>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</si>
  <si>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</si>
  <si>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</si>
  <si>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</si>
  <si>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</si>
  <si>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</si>
  <si>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</si>
  <si>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</si>
  <si>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</si>
  <si>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</si>
  <si>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</si>
  <si>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</si>
  <si>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</si>
  <si>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</si>
  <si>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</si>
  <si>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</si>
  <si>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</si>
  <si>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</si>
  <si>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</si>
  <si>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</si>
  <si>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</si>
  <si>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</si>
  <si>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</si>
  <si>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</si>
  <si>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</si>
  <si>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</si>
  <si>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</si>
  <si>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</si>
  <si>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</si>
  <si>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</si>
  <si>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</si>
  <si>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</si>
  <si>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</si>
  <si>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</si>
  <si>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</si>
  <si>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</si>
  <si>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</si>
  <si>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</si>
  <si>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</si>
  <si>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</si>
  <si>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</si>
  <si>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</si>
  <si>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</si>
  <si>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</si>
  <si>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</si>
  <si>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</si>
  <si>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</si>
  <si>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</si>
  <si>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</si>
  <si>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</si>
  <si>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</si>
  <si>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</si>
  <si>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</si>
  <si>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</si>
  <si>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</si>
  <si>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</si>
  <si>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</si>
  <si>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</si>
  <si>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</si>
  <si>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</si>
  <si>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</si>
  <si>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</si>
  <si>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</si>
  <si>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</si>
  <si>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</si>
  <si>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</si>
  <si>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</si>
  <si>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</si>
  <si>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</si>
  <si>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</si>
  <si>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</si>
  <si>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</si>
  <si>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</si>
  <si>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</si>
  <si>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</si>
  <si>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</si>
  <si>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</si>
  <si>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</si>
  <si>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</si>
  <si>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</si>
  <si>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</si>
  <si>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</si>
  <si>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</si>
  <si>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</si>
  <si>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</si>
  <si>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</si>
  <si>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</si>
  <si>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</si>
  <si>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</si>
  <si>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</si>
  <si>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</si>
  <si>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</si>
  <si>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</si>
  <si>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</si>
  <si>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</si>
  <si>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</si>
  <si>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</si>
  <si>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</si>
  <si>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</si>
  <si>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</si>
  <si>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</si>
  <si>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</si>
  <si>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</si>
  <si>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</si>
  <si>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</si>
  <si>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</si>
  <si>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</si>
  <si>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</si>
  <si>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</si>
  <si>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</si>
  <si>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</si>
  <si>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</si>
  <si>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</si>
  <si>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</si>
  <si>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</si>
  <si>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</si>
  <si>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</si>
  <si>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</si>
  <si>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</si>
  <si>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</si>
  <si>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</si>
  <si>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</si>
  <si>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</si>
  <si>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</si>
  <si>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</si>
  <si>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</si>
  <si>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</si>
  <si>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</si>
  <si>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</si>
  <si>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</si>
  <si>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</si>
  <si>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</si>
  <si>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</si>
  <si>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</si>
  <si>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</si>
  <si>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</si>
  <si>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</si>
  <si>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</si>
  <si>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</si>
  <si>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</si>
  <si>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</si>
  <si>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</si>
  <si>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</si>
  <si>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</si>
  <si>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</si>
  <si>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</si>
  <si>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</si>
  <si>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</si>
  <si>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</si>
  <si>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</si>
  <si>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</si>
  <si>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</si>
  <si>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</si>
  <si>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</si>
  <si>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</si>
  <si>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</si>
  <si>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</si>
  <si>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</si>
  <si>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</si>
  <si>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</si>
  <si>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</si>
  <si>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</si>
  <si>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</si>
  <si>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</si>
  <si>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</si>
  <si>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</si>
  <si>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</si>
  <si>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</si>
  <si>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</si>
  <si>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</si>
  <si>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</si>
  <si>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</si>
  <si>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</si>
  <si>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</si>
  <si>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</si>
  <si>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</si>
  <si>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</si>
  <si>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</si>
  <si>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</si>
  <si>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</si>
  <si>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</si>
  <si>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</si>
  <si>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</si>
  <si>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</si>
  <si>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</si>
  <si>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</si>
  <si>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</si>
  <si>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</si>
  <si>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</si>
  <si>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</si>
  <si>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</si>
  <si>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</si>
  <si>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</si>
  <si>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</si>
  <si>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</si>
  <si>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</si>
  <si>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</si>
  <si>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</si>
  <si>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</si>
  <si>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</si>
  <si>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</si>
  <si>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</si>
  <si>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</si>
  <si>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</si>
  <si>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</si>
  <si>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</si>
  <si>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</si>
  <si>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</si>
  <si>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</si>
  <si>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</si>
  <si>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</si>
  <si>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</si>
  <si>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</si>
  <si>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</si>
  <si>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</si>
  <si>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</si>
  <si>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</si>
  <si>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</si>
  <si>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</si>
  <si>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</si>
  <si>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</si>
  <si>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</si>
  <si>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</si>
  <si>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</si>
  <si>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</si>
  <si>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</si>
  <si>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</si>
  <si>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</si>
  <si>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</si>
  <si>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</si>
  <si>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</si>
  <si>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</si>
  <si>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</si>
  <si>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</si>
  <si>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</si>
  <si>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</si>
  <si>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</si>
  <si>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</si>
  <si>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</si>
  <si>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</si>
  <si>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</si>
  <si>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</si>
  <si>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</si>
  <si>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</si>
  <si>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</si>
  <si>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</si>
  <si>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</si>
  <si>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</si>
  <si>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</si>
  <si>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</si>
  <si>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</si>
  <si>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</si>
  <si>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</si>
  <si>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</si>
  <si>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</si>
  <si>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</si>
  <si>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</si>
  <si>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</si>
  <si>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</si>
  <si>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</si>
  <si>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</si>
  <si>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</si>
  <si>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</si>
  <si>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</si>
  <si>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</si>
  <si>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</si>
  <si>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</si>
  <si>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</si>
  <si>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</si>
  <si>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</si>
  <si>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</si>
  <si>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</si>
  <si>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</si>
  <si>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</si>
  <si>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</si>
  <si>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</si>
  <si>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</si>
  <si>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</si>
  <si>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</si>
  <si>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</si>
  <si>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</si>
  <si>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</si>
  <si>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</si>
  <si>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</si>
  <si>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</si>
  <si>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</si>
  <si>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</si>
  <si>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</si>
  <si>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</si>
  <si>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</si>
  <si>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</si>
  <si>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</si>
  <si>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</si>
  <si>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</si>
  <si>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</si>
  <si>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</si>
  <si>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</si>
  <si>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</si>
  <si>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</si>
  <si>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</si>
  <si>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</si>
  <si>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</si>
  <si>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</si>
  <si>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</si>
  <si>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</si>
  <si>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</si>
  <si>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</si>
  <si>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</si>
  <si>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</si>
  <si>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</si>
  <si>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</si>
  <si>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</si>
  <si>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</si>
  <si>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</si>
  <si>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</si>
  <si>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</si>
  <si>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</si>
  <si>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</si>
  <si>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</si>
  <si>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</si>
  <si>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</si>
  <si>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</si>
  <si>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</si>
  <si>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</si>
  <si>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</si>
  <si>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</si>
  <si>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</si>
  <si>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</si>
  <si>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</si>
  <si>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</si>
  <si>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</si>
  <si>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</si>
  <si>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</si>
  <si>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</si>
  <si>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</si>
  <si>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</si>
  <si>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</si>
  <si>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</si>
  <si>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</si>
  <si>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</si>
  <si>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</si>
  <si>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</si>
  <si>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</si>
  <si>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</si>
  <si>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</si>
  <si>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</si>
  <si>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</si>
  <si>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</si>
  <si>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</si>
  <si>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</si>
  <si>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</si>
  <si>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</si>
  <si>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</si>
  <si>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</si>
  <si>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</si>
  <si>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</si>
  <si>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</si>
  <si>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</si>
  <si>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</si>
  <si>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</si>
  <si>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</si>
  <si>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</si>
  <si>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</si>
  <si>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</si>
  <si>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</si>
  <si>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</si>
  <si>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</si>
  <si>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</si>
  <si>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</si>
  <si>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</si>
  <si>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</si>
  <si>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</si>
  <si>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</si>
  <si>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</si>
  <si>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</si>
  <si>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</si>
  <si>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</si>
  <si>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</si>
  <si>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</si>
  <si>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</si>
  <si>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</si>
  <si>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</si>
  <si>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</si>
  <si>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</si>
  <si>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</si>
  <si>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</si>
  <si>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</si>
  <si>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</si>
  <si>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</si>
  <si>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</si>
  <si>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</si>
  <si>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</si>
  <si>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</si>
  <si>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</si>
  <si>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</si>
  <si>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</si>
  <si>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</si>
  <si>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</si>
  <si>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</si>
  <si>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</si>
  <si>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</si>
  <si>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</si>
  <si>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</si>
  <si>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</si>
  <si>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</si>
  <si>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</si>
  <si>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</si>
  <si>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</si>
  <si>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</si>
  <si>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</si>
  <si>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</si>
  <si>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</si>
  <si>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</si>
  <si>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</si>
  <si>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</si>
  <si>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</si>
  <si>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</si>
  <si>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</si>
  <si>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</si>
  <si>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</si>
  <si>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</si>
  <si>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</si>
  <si>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</si>
  <si>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</si>
  <si>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</si>
  <si>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</si>
  <si>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</si>
  <si>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</si>
  <si>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</si>
  <si>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</si>
  <si>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</si>
  <si>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</si>
  <si>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</si>
  <si>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</si>
  <si>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</si>
  <si>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</si>
  <si>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</si>
  <si>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</si>
  <si>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</si>
  <si>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</si>
  <si>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</si>
  <si>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</si>
  <si>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</si>
  <si>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</si>
  <si>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</si>
  <si>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</si>
  <si>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</si>
  <si>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</si>
  <si>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</si>
  <si>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</si>
  <si>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</si>
  <si>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</si>
  <si>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</si>
  <si>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</si>
  <si>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</si>
  <si>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</si>
  <si>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</si>
  <si>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</si>
  <si>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</si>
  <si>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</si>
  <si>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</si>
  <si>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</si>
  <si>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</si>
  <si>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</si>
  <si>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</si>
  <si>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</si>
  <si>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</si>
  <si>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</si>
  <si>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</si>
  <si>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</si>
  <si>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</si>
  <si>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</si>
  <si>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</si>
  <si>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</si>
  <si>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</si>
  <si>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</si>
  <si>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</si>
  <si>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</si>
  <si>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</si>
  <si>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</si>
  <si>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</si>
  <si>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</si>
  <si>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</si>
  <si>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</si>
  <si>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</si>
  <si>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</si>
  <si>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</si>
  <si>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</si>
  <si>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</si>
  <si>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</si>
  <si>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</si>
  <si>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</si>
  <si>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</si>
  <si>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</si>
  <si>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</si>
  <si>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</si>
  <si>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</si>
  <si>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</si>
  <si>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</si>
  <si>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</si>
  <si>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</si>
  <si>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</si>
  <si>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</si>
  <si>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</si>
  <si>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</si>
  <si>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</si>
  <si>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</si>
  <si>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</si>
  <si>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</si>
  <si>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</si>
  <si>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</si>
  <si>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</si>
  <si>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</si>
  <si>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</si>
  <si>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</si>
  <si>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</si>
  <si>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</si>
  <si>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</si>
  <si>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</si>
  <si>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</si>
  <si>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</si>
  <si>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</si>
  <si>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</si>
  <si>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</si>
  <si>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</si>
  <si>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</si>
  <si>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</si>
  <si>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</si>
  <si>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</si>
  <si>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</si>
  <si>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</si>
  <si>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</si>
  <si>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</si>
  <si>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</si>
  <si>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</si>
  <si>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</si>
  <si>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</si>
  <si>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</si>
  <si>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</si>
  <si>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</si>
  <si>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</si>
  <si>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</si>
  <si>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</si>
  <si>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</si>
  <si>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</si>
  <si>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</si>
  <si>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</si>
  <si>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</si>
  <si>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</si>
  <si>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</si>
  <si>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</si>
  <si>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</si>
  <si>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</si>
  <si>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</si>
  <si>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</si>
  <si>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</si>
  <si>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</si>
  <si>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</si>
  <si>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</si>
  <si>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</si>
  <si>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</si>
  <si>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</si>
  <si>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</si>
  <si>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</si>
  <si>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</si>
  <si>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</si>
  <si>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</si>
  <si>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</si>
  <si>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</si>
  <si>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</si>
  <si>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</si>
  <si>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</si>
  <si>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</si>
  <si>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</si>
  <si>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</si>
  <si>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</si>
  <si>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</si>
  <si>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</si>
  <si>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</si>
  <si>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</si>
  <si>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</si>
  <si>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</si>
  <si>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</si>
  <si>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</si>
  <si>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</si>
  <si>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</si>
  <si>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</si>
  <si>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</si>
  <si>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</si>
  <si>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</si>
  <si>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</si>
  <si>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</si>
  <si>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</si>
  <si>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</si>
  <si>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</si>
  <si>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</si>
  <si>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</si>
  <si>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</si>
  <si>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</si>
  <si>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</si>
  <si>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</si>
  <si>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</si>
  <si>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</si>
  <si>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</si>
  <si>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</si>
  <si>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</si>
  <si>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</si>
  <si>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</si>
  <si>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</si>
  <si>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</si>
  <si>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</si>
  <si>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</si>
  <si>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</si>
  <si>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</si>
  <si>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</si>
  <si>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</si>
  <si>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</si>
  <si>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</si>
  <si>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</si>
  <si>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</si>
  <si>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</si>
  <si>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</si>
  <si>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</si>
  <si>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</si>
  <si>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</si>
  <si>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</si>
  <si>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</si>
  <si>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</si>
  <si>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</si>
  <si>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</si>
  <si>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</si>
  <si>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</si>
  <si>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</si>
  <si>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</si>
  <si>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</si>
  <si>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</si>
  <si>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</si>
  <si>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</si>
  <si>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</si>
  <si>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</si>
  <si>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</si>
  <si>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</si>
  <si>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</si>
  <si>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</si>
  <si>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</si>
  <si>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</si>
  <si>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</si>
  <si>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</si>
  <si>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</si>
  <si>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</si>
  <si>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</si>
  <si>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</si>
  <si>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</si>
  <si>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</si>
  <si>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</si>
  <si>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</si>
  <si>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</si>
  <si>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</si>
  <si>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</si>
  <si>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</si>
  <si>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</si>
  <si>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</si>
  <si>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</si>
  <si>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</si>
  <si>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</si>
  <si>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</si>
  <si>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</si>
  <si>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</si>
  <si>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</si>
  <si>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</si>
  <si>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</si>
  <si>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</si>
  <si>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</si>
  <si>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</si>
  <si>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</si>
  <si>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</si>
  <si>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</si>
  <si>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</si>
  <si>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</si>
  <si>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</si>
  <si>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</si>
  <si>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</si>
  <si>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</si>
  <si>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</si>
  <si>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</si>
  <si>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</si>
  <si>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</si>
  <si>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</si>
  <si>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</si>
  <si>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</si>
  <si>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</si>
  <si>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</si>
  <si>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</si>
  <si>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</si>
  <si>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</si>
  <si>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</si>
  <si>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</si>
  <si>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</si>
  <si>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</si>
  <si>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</si>
  <si>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</si>
  <si>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</si>
  <si>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</si>
  <si>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</si>
  <si>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</si>
  <si>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</si>
  <si>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</si>
  <si>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</si>
  <si>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</si>
  <si>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</si>
  <si>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</si>
  <si>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</si>
  <si>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</si>
  <si>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</si>
  <si>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</si>
  <si>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</si>
  <si>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</si>
  <si>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</si>
  <si>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</si>
  <si>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</si>
  <si>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</si>
  <si>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</si>
  <si>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</si>
  <si>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</si>
  <si>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</si>
  <si>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</si>
  <si>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</si>
  <si>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</si>
  <si>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</si>
  <si>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</si>
  <si>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</si>
  <si>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</si>
  <si>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</si>
  <si>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</si>
  <si>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</si>
  <si>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</si>
  <si>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</si>
  <si>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</si>
  <si>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</si>
  <si>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</si>
  <si>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</si>
  <si>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</si>
  <si>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</si>
  <si>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</si>
  <si>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</si>
  <si>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</si>
  <si>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</si>
  <si>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</si>
  <si>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</si>
  <si>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</si>
  <si>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</si>
  <si>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</si>
  <si>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</si>
  <si>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</si>
  <si>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</si>
  <si>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</si>
  <si>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</si>
  <si>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</si>
  <si>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</si>
  <si>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</si>
  <si>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</si>
  <si>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</si>
  <si>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</si>
  <si>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</si>
  <si>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</si>
  <si>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</si>
  <si>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</si>
  <si>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</si>
  <si>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</si>
  <si>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</si>
  <si>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</si>
  <si>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</si>
  <si>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</si>
  <si>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</si>
  <si>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</si>
  <si>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</si>
  <si>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</si>
  <si>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</si>
  <si>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</si>
  <si>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</si>
  <si>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</si>
  <si>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</si>
  <si>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</si>
  <si>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</si>
  <si>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</si>
  <si>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</si>
  <si>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</si>
  <si>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</si>
  <si>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</si>
  <si>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</si>
  <si>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</si>
  <si>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</si>
  <si>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</si>
  <si>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</si>
  <si>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</si>
  <si>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</si>
  <si>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</si>
  <si>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</si>
  <si>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</si>
  <si>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</si>
  <si>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</si>
  <si>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</si>
  <si>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</si>
  <si>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</si>
  <si>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</si>
  <si>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</si>
  <si>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</si>
  <si>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</si>
  <si>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</si>
  <si>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</si>
  <si>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</si>
  <si>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</si>
  <si>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</si>
  <si>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</si>
  <si>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</si>
  <si>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</si>
  <si>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</si>
  <si>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</si>
  <si>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</si>
  <si>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</si>
  <si>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</si>
  <si>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</si>
  <si>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</si>
  <si>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</si>
  <si>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</si>
  <si>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</si>
  <si>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</si>
  <si>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</si>
  <si>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</si>
  <si>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</si>
  <si>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</si>
  <si>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</si>
  <si>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</si>
  <si>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</si>
  <si>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</si>
  <si>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</si>
  <si>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</si>
  <si>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</si>
  <si>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</si>
  <si>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</si>
  <si>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</si>
  <si>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</si>
  <si>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</si>
  <si>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</si>
  <si>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</si>
  <si>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</si>
  <si>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</si>
  <si>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</si>
  <si>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</si>
  <si>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</si>
  <si>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</si>
  <si>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</si>
  <si>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</si>
  <si>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</si>
  <si>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</si>
  <si>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</si>
  <si>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</si>
  <si>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</si>
  <si>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</si>
  <si>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</si>
  <si>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</si>
  <si>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</si>
  <si>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</si>
  <si>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</si>
  <si>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</si>
  <si>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</si>
  <si>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</si>
  <si>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</si>
  <si>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</si>
  <si>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</si>
  <si>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</si>
  <si>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</si>
  <si>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</si>
  <si>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</si>
  <si>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</si>
  <si>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</si>
  <si>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</si>
  <si>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</si>
  <si>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</si>
  <si>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</si>
  <si>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</si>
  <si>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</si>
  <si>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</si>
  <si>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</si>
  <si>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</si>
  <si>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</si>
  <si>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</si>
  <si>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</si>
  <si>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</si>
  <si>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</si>
  <si>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</si>
  <si>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</si>
  <si>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</si>
  <si>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</si>
  <si>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</si>
  <si>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</si>
  <si>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</si>
  <si>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</si>
  <si>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</si>
  <si>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</si>
  <si>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</si>
  <si>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</si>
  <si>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</si>
  <si>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</si>
  <si>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</si>
  <si>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</si>
  <si>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</si>
  <si>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</si>
  <si>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</si>
  <si>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</si>
  <si>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</si>
  <si>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</si>
  <si>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</si>
  <si>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</si>
  <si>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</si>
  <si>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</si>
  <si>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</si>
  <si>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</si>
  <si>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</si>
  <si>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</si>
  <si>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</si>
  <si>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</si>
  <si>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</si>
  <si>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</si>
  <si>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</si>
  <si>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</si>
  <si>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</si>
  <si>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</si>
  <si>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</si>
  <si>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</si>
  <si>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</si>
  <si>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</si>
  <si>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</si>
  <si>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</si>
  <si>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</si>
  <si>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</si>
  <si>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</si>
  <si>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</si>
  <si>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</si>
  <si>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</si>
  <si>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</si>
  <si>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</si>
  <si>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</si>
  <si>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</si>
  <si>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</si>
  <si>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</si>
  <si>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</si>
  <si>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</si>
  <si>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</si>
  <si>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</si>
  <si>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</si>
  <si>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</si>
  <si>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</si>
  <si>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</si>
  <si>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</si>
  <si>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</si>
  <si>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</si>
  <si>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</si>
  <si>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</si>
  <si>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</si>
  <si>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</si>
  <si>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</si>
  <si>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</si>
  <si>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</si>
  <si>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</si>
  <si>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</si>
  <si>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</si>
  <si>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</si>
  <si>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</si>
  <si>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</si>
  <si>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</si>
  <si>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</si>
  <si>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</si>
  <si>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</si>
  <si>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</si>
  <si>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</si>
  <si>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</si>
  <si>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</si>
  <si>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</si>
  <si>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</si>
  <si>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</si>
  <si>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</si>
  <si>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</si>
  <si>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</si>
  <si>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</si>
  <si>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</si>
  <si>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</si>
  <si>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</si>
  <si>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</si>
  <si>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</si>
  <si>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</si>
  <si>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</si>
  <si>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</si>
  <si>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</si>
  <si>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</si>
  <si>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</si>
  <si>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</si>
  <si>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</si>
  <si>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</si>
  <si>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</si>
  <si>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</si>
  <si>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</si>
  <si>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</si>
  <si>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</si>
  <si>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</si>
  <si>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</si>
  <si>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</si>
  <si>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</si>
  <si>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</si>
  <si>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</si>
  <si>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</si>
  <si>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</si>
  <si>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</si>
  <si>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</si>
  <si>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</si>
  <si>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</si>
  <si>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</si>
  <si>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</si>
  <si>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</si>
  <si>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</si>
  <si>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</si>
  <si>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</si>
  <si>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</si>
  <si>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</si>
  <si>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</si>
  <si>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</si>
  <si>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</si>
  <si>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</si>
  <si>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</si>
  <si>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</si>
  <si>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</si>
  <si>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</si>
  <si>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</si>
  <si>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</si>
  <si>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</si>
  <si>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</si>
  <si>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</si>
  <si>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</si>
  <si>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</si>
  <si>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</si>
  <si>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</si>
  <si>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</si>
  <si>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</si>
  <si>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</si>
  <si>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</si>
  <si>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</si>
  <si>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</si>
  <si>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</si>
  <si>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</si>
  <si>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</si>
  <si>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</si>
  <si>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</si>
  <si>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</si>
  <si>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</si>
  <si>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</si>
  <si>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</si>
  <si>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</si>
  <si>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</si>
  <si>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</si>
  <si>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</si>
  <si>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</si>
  <si>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</si>
  <si>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</si>
  <si>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</si>
  <si>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</si>
  <si>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</si>
  <si>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</si>
  <si>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</si>
  <si>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</si>
  <si>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</si>
  <si>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</si>
  <si>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</si>
  <si>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</si>
  <si>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</si>
  <si>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</si>
  <si>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</si>
  <si>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</si>
  <si>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</si>
  <si>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</si>
  <si>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</si>
  <si>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</si>
  <si>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</si>
  <si>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</si>
  <si>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</si>
  <si>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</si>
  <si>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</si>
  <si>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</si>
  <si>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</si>
  <si>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</si>
  <si>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</si>
  <si>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</si>
  <si>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</si>
  <si>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</si>
  <si>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</si>
  <si>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</si>
  <si>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</si>
  <si>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</si>
  <si>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</si>
  <si>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</si>
  <si>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</si>
  <si>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</si>
  <si>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</si>
  <si>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</si>
  <si>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</si>
  <si>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</si>
  <si>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</si>
  <si>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</si>
  <si>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</si>
  <si>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</si>
  <si>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</si>
  <si>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</si>
  <si>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</si>
  <si>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</si>
  <si>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</si>
  <si>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</si>
  <si>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</si>
  <si>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</si>
  <si>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</si>
  <si>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</si>
  <si>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</si>
  <si>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</si>
  <si>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</si>
  <si>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</si>
  <si>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</si>
  <si>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</si>
  <si>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</si>
  <si>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</si>
  <si>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</si>
  <si>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</si>
  <si>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</si>
  <si>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</si>
  <si>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</si>
  <si>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</si>
  <si>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</si>
  <si>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</si>
  <si>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</si>
  <si>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</si>
  <si>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</si>
  <si>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</si>
  <si>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</si>
  <si>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</si>
  <si>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</si>
  <si>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</si>
  <si>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</si>
  <si>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</si>
  <si>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</si>
  <si>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</si>
  <si>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</si>
  <si>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</si>
  <si>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</si>
  <si>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</si>
  <si>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</si>
  <si>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</si>
  <si>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</si>
  <si>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</si>
  <si>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</si>
  <si>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</si>
  <si>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</si>
  <si>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</si>
  <si>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</si>
  <si>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</si>
  <si>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</si>
  <si>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</si>
  <si>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</si>
  <si>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</si>
  <si>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</si>
  <si>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</si>
  <si>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</si>
  <si>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</si>
  <si>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</si>
  <si>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</si>
  <si>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</si>
  <si>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</si>
  <si>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</si>
  <si>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</si>
  <si>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</si>
  <si>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</si>
  <si>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</si>
  <si>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</si>
  <si>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</si>
  <si>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</si>
  <si>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</si>
  <si>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</si>
  <si>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</si>
  <si>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</si>
  <si>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</si>
  <si>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</si>
  <si>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</si>
  <si>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</si>
  <si>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</si>
  <si>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</si>
  <si>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</si>
  <si>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</si>
  <si>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</si>
  <si>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</si>
  <si>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</si>
  <si>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</si>
  <si>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</si>
  <si>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</si>
  <si>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</si>
  <si>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</si>
  <si>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</si>
  <si>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</si>
  <si>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</si>
  <si>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</si>
  <si>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</si>
  <si>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</si>
  <si>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</si>
  <si>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</si>
  <si>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</si>
  <si>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</si>
  <si>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</si>
  <si>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</si>
  <si>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</si>
  <si>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</si>
  <si>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</si>
  <si>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</si>
  <si>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</si>
  <si>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</si>
  <si>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</si>
  <si>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</si>
  <si>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</si>
  <si>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</si>
  <si>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</si>
  <si>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</si>
  <si>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</si>
  <si>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</si>
  <si>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</si>
  <si>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</si>
  <si>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</si>
  <si>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</si>
  <si>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</si>
  <si>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</si>
  <si>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</si>
  <si>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</si>
  <si>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</si>
  <si>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</si>
  <si>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</si>
  <si>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</si>
  <si>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</si>
  <si>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</si>
  <si>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</si>
  <si>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</si>
  <si>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</si>
  <si>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</si>
  <si>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</si>
  <si>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</si>
  <si>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</si>
  <si>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</si>
  <si>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</si>
  <si>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</si>
  <si>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</si>
  <si>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</si>
  <si>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</si>
  <si>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</si>
  <si>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</si>
  <si>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</si>
  <si>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</si>
  <si>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</si>
  <si>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</si>
  <si>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</si>
  <si>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</si>
  <si>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</si>
  <si>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</si>
  <si>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</si>
  <si>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</si>
  <si>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</si>
  <si>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</si>
  <si>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</si>
  <si>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</si>
  <si>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</si>
  <si>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</si>
  <si>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</si>
  <si>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</si>
  <si>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</si>
  <si>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</si>
  <si>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</si>
  <si>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</si>
  <si>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</si>
  <si>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</si>
  <si>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</si>
  <si>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</si>
  <si>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</si>
  <si>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</si>
  <si>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</si>
  <si>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</si>
  <si>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</si>
  <si>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</si>
  <si>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</si>
  <si>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</si>
  <si>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</si>
  <si>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</si>
  <si>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</si>
  <si>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</si>
  <si>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</si>
  <si>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</si>
  <si>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</si>
  <si>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</si>
  <si>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</si>
  <si>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</si>
  <si>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</si>
  <si>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</si>
  <si>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</si>
  <si>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</si>
  <si>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</si>
  <si>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</si>
  <si>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</si>
  <si>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</si>
  <si>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</si>
  <si>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</si>
  <si>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</si>
  <si>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</si>
  <si>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</si>
  <si>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</si>
  <si>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</si>
  <si>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</si>
  <si>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</si>
  <si>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</si>
  <si>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</si>
  <si>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</si>
  <si>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</si>
  <si>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</si>
  <si>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</si>
  <si>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</si>
  <si>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</si>
  <si>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</si>
  <si>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</si>
  <si>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</si>
  <si>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</si>
  <si>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</si>
  <si>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</si>
  <si>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</si>
  <si>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</si>
  <si>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</si>
  <si>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</si>
  <si>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</si>
  <si>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</si>
  <si>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</si>
  <si>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</si>
  <si>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</si>
  <si>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</si>
  <si>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</si>
  <si>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</si>
  <si>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</si>
  <si>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</si>
  <si>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</si>
  <si>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</si>
  <si>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</si>
  <si>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</si>
  <si>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</si>
  <si>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</si>
  <si>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</si>
  <si>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</si>
  <si>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</si>
  <si>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</si>
  <si>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</si>
  <si>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</si>
  <si>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</si>
  <si>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</si>
  <si>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</si>
  <si>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</si>
  <si>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</si>
  <si>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</si>
  <si>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</si>
  <si>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</si>
  <si>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</si>
  <si>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</si>
  <si>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</si>
  <si>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</si>
  <si>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</si>
  <si>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</si>
  <si>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</si>
  <si>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</si>
  <si>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</si>
  <si>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</si>
  <si>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</si>
  <si>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</si>
  <si>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</si>
  <si>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</si>
  <si>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</si>
  <si>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</si>
  <si>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</si>
  <si>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</si>
  <si>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</si>
  <si>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</si>
  <si>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</si>
  <si>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</si>
  <si>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</si>
  <si>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</si>
  <si>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</si>
  <si>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</si>
  <si>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</si>
  <si>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</si>
  <si>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</si>
  <si>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</si>
  <si>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</si>
  <si>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</si>
  <si>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</si>
  <si>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</si>
  <si>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</si>
  <si>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</si>
  <si>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</si>
  <si>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</si>
  <si>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</si>
  <si>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</si>
  <si>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</si>
  <si>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</si>
  <si>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</si>
  <si>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</si>
  <si>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</si>
  <si>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</si>
  <si>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</si>
  <si>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</si>
  <si>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</si>
  <si>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</si>
  <si>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</si>
  <si>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</si>
  <si>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</si>
  <si>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</si>
  <si>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</si>
  <si>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</si>
  <si>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</si>
  <si>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</si>
  <si>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</si>
  <si>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</si>
  <si>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</si>
  <si>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</si>
  <si>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</si>
  <si>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</si>
  <si>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</si>
  <si>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</si>
  <si>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</si>
  <si>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</si>
  <si>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</si>
  <si>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</si>
  <si>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</si>
  <si>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</si>
  <si>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</si>
  <si>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</si>
  <si>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</si>
  <si>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</si>
  <si>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</si>
  <si>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</si>
  <si>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</si>
  <si>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</si>
  <si>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</si>
  <si>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</si>
  <si>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</si>
  <si>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</si>
  <si>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</si>
  <si>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</si>
  <si>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</si>
  <si>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</si>
  <si>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</si>
  <si>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</si>
  <si>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</si>
  <si>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</si>
  <si>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</si>
  <si>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</si>
  <si>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</si>
  <si>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</si>
  <si>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</si>
  <si>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</si>
  <si>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</si>
  <si>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</si>
  <si>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</si>
  <si>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</si>
  <si>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</si>
  <si>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</si>
  <si>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</si>
  <si>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</si>
  <si>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</si>
  <si>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</si>
  <si>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</si>
  <si>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</si>
  <si>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</si>
  <si>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</si>
  <si>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</si>
  <si>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</si>
  <si>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</si>
  <si>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</si>
  <si>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</si>
  <si>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</si>
  <si>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</si>
  <si>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</si>
  <si>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</si>
  <si>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</si>
  <si>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</si>
  <si>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</si>
  <si>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</si>
  <si>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</si>
  <si>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</si>
  <si>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</si>
  <si>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</si>
  <si>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</si>
  <si>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</si>
  <si>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</si>
  <si>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</si>
  <si>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</si>
  <si>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</si>
  <si>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</si>
  <si>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</si>
  <si>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</si>
  <si>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</si>
  <si>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</si>
  <si>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</si>
  <si>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</si>
  <si>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</si>
  <si>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</si>
  <si>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</si>
  <si>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</si>
  <si>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</si>
  <si>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</si>
  <si>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</si>
  <si>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</si>
  <si>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</si>
  <si>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</si>
  <si>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</si>
  <si>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</si>
  <si>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</si>
  <si>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</si>
  <si>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</si>
  <si>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</si>
  <si>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</si>
  <si>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</si>
  <si>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</si>
  <si>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</si>
  <si>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</si>
  <si>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</si>
  <si>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</si>
  <si>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</si>
  <si>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</si>
  <si>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</si>
  <si>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</si>
  <si>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</si>
  <si>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</si>
  <si>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</si>
  <si>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</si>
  <si>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</si>
  <si>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</si>
  <si>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</si>
  <si>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</si>
  <si>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</si>
  <si>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</si>
  <si>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</si>
  <si>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</si>
  <si>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</si>
  <si>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</si>
  <si>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</si>
  <si>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</si>
  <si>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</si>
  <si>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</si>
  <si>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</si>
  <si>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</si>
  <si>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</si>
  <si>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</si>
  <si>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</si>
  <si>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</si>
  <si>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</si>
  <si>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</si>
  <si>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</si>
  <si>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</si>
  <si>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</si>
  <si>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</si>
  <si>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</si>
  <si>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</si>
  <si>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</si>
  <si>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</si>
  <si>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</si>
  <si>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</si>
  <si>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</si>
  <si>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</si>
  <si>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</si>
  <si>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</si>
  <si>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</si>
  <si>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</si>
  <si>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</si>
  <si>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</si>
  <si>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</si>
  <si>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</si>
  <si>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</si>
  <si>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</si>
  <si>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</si>
  <si>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</si>
  <si>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</si>
  <si>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</si>
  <si>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</si>
  <si>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</si>
  <si>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</si>
  <si>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</si>
  <si>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</si>
  <si>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</si>
  <si>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</si>
  <si>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</si>
  <si>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</si>
  <si>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</si>
  <si>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</si>
  <si>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</si>
  <si>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</si>
  <si>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</si>
  <si>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</si>
  <si>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</si>
  <si>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</si>
  <si>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</si>
  <si>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</si>
  <si>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</si>
  <si>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</si>
  <si>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</si>
  <si>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</si>
  <si>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</si>
  <si>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</si>
  <si>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</si>
  <si>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</si>
  <si>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</si>
  <si>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</si>
  <si>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</si>
  <si>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</si>
  <si>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</si>
  <si>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</si>
  <si>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</si>
  <si>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</si>
  <si>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</si>
  <si>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</si>
  <si>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</si>
  <si>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</si>
  <si>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</si>
  <si>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</si>
  <si>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</si>
  <si>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</si>
  <si>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</si>
  <si>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</si>
  <si>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</si>
  <si>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</si>
  <si>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</si>
  <si>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</si>
  <si>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</si>
  <si>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</si>
  <si>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</si>
  <si>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</si>
  <si>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</si>
  <si>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</si>
  <si>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</si>
  <si>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</si>
  <si>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</si>
  <si>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</si>
  <si>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</si>
  <si>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</si>
  <si>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</si>
  <si>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</si>
  <si>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</si>
  <si>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</si>
  <si>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</si>
  <si>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</si>
  <si>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</si>
  <si>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</si>
  <si>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</si>
  <si>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</si>
  <si>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</si>
  <si>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</si>
  <si>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</si>
  <si>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</si>
  <si>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</si>
  <si>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</si>
  <si>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</si>
  <si>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</si>
  <si>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</si>
  <si>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</si>
  <si>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</si>
  <si>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</si>
  <si>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</si>
  <si>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</si>
  <si>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</si>
  <si>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</si>
  <si>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</si>
  <si>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</si>
  <si>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</si>
  <si>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</si>
  <si>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</si>
  <si>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</si>
  <si>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</si>
  <si>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</si>
  <si>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</si>
  <si>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</si>
  <si>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</si>
  <si>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</si>
  <si>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</si>
  <si>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</si>
  <si>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</si>
  <si>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</si>
  <si>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</si>
  <si>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</si>
  <si>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</si>
  <si>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</si>
  <si>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</si>
  <si>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</si>
  <si>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</si>
  <si>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</si>
  <si>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</si>
  <si>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</si>
  <si>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</si>
  <si>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</si>
  <si>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</si>
  <si>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</si>
  <si>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</si>
  <si>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</si>
  <si>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</si>
  <si>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</si>
  <si>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</si>
  <si>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</si>
  <si>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</si>
  <si>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</si>
  <si>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</si>
  <si>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</si>
  <si>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</si>
  <si>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</si>
  <si>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</si>
  <si>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</si>
  <si>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</si>
  <si>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</si>
  <si>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</si>
  <si>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</si>
  <si>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</si>
  <si>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</si>
  <si>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</si>
  <si>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</si>
  <si>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</si>
  <si>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</si>
  <si>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</si>
  <si>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</si>
  <si>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</si>
  <si>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</si>
  <si>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</si>
  <si>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</si>
  <si>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</si>
  <si>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</si>
  <si>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</si>
  <si>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</si>
  <si>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</si>
  <si>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</si>
  <si>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</si>
  <si>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</si>
  <si>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</si>
  <si>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</si>
  <si>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</si>
  <si>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</si>
  <si>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</si>
  <si>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</si>
  <si>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</si>
  <si>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</si>
  <si>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</si>
  <si>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</si>
  <si>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</si>
  <si>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</si>
  <si>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</si>
  <si>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</si>
  <si>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</si>
  <si>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</si>
  <si>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</si>
  <si>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</si>
  <si>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</si>
  <si>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</si>
  <si>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</si>
  <si>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</si>
  <si>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</si>
  <si>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</si>
  <si>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</si>
  <si>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</si>
  <si>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</si>
  <si>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</si>
  <si>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</si>
  <si>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</si>
  <si>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</si>
  <si>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</si>
  <si>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</si>
  <si>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</si>
  <si>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</si>
  <si>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</si>
  <si>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</si>
  <si>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</si>
  <si>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</si>
  <si>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</si>
  <si>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</si>
  <si>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</si>
  <si>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</si>
  <si>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</si>
  <si>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</si>
  <si>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</si>
  <si>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</si>
  <si>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</si>
  <si>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</si>
  <si>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</si>
  <si>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</si>
  <si>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</si>
  <si>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</si>
  <si>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</si>
  <si>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</si>
  <si>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</si>
  <si>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</si>
  <si>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</si>
  <si>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</si>
  <si>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</si>
  <si>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</si>
  <si>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</si>
  <si>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</si>
  <si>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</si>
  <si>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</si>
  <si>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</si>
  <si>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</si>
  <si>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</si>
  <si>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</si>
  <si>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</si>
  <si>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</si>
  <si>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</si>
  <si>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</si>
  <si>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</si>
  <si>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</si>
  <si>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</si>
  <si>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</si>
  <si>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</si>
  <si>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</si>
  <si>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</si>
  <si>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</si>
  <si>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</si>
  <si>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</si>
  <si>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</si>
  <si>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</si>
  <si>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</si>
  <si>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</si>
  <si>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</si>
  <si>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</si>
  <si>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</si>
  <si>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</si>
  <si>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</si>
  <si>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</si>
  <si>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</si>
  <si>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</si>
  <si>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</si>
  <si>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</si>
  <si>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</si>
  <si>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</si>
  <si>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</si>
  <si>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</si>
  <si>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</si>
  <si>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</si>
  <si>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</si>
  <si>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</si>
  <si>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</si>
  <si>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</si>
  <si>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</si>
  <si>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</si>
  <si>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</si>
  <si>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</si>
  <si>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</si>
  <si>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</si>
  <si>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</si>
  <si>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</si>
  <si>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</si>
  <si>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</si>
  <si>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</si>
  <si>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</si>
  <si>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</si>
  <si>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</si>
  <si>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</si>
  <si>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</si>
  <si>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</si>
  <si>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</si>
  <si>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</si>
  <si>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</si>
  <si>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</si>
  <si>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</si>
  <si>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</si>
  <si>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</si>
  <si>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</si>
  <si>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</si>
  <si>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</si>
  <si>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</si>
  <si>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</si>
  <si>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</si>
  <si>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</si>
  <si>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</si>
  <si>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</si>
  <si>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</si>
  <si>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</si>
  <si>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</si>
  <si>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</si>
  <si>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</si>
  <si>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</si>
  <si>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</si>
  <si>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</si>
  <si>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</si>
  <si>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</si>
  <si>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</si>
  <si>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</si>
  <si>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</si>
  <si>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</si>
  <si>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</si>
  <si>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</si>
  <si>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</si>
  <si>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</si>
  <si>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</si>
  <si>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</si>
  <si>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</si>
  <si>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</si>
  <si>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</si>
  <si>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</si>
  <si>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</si>
  <si>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</si>
  <si>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</si>
  <si>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</si>
  <si>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</si>
  <si>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</si>
  <si>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</si>
  <si>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</si>
  <si>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</si>
  <si>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</si>
  <si>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</si>
  <si>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</si>
  <si>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</si>
  <si>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</si>
  <si>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</si>
  <si>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</si>
  <si>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</si>
  <si>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</si>
  <si>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</si>
  <si>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</si>
  <si>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</si>
  <si>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</si>
  <si>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</si>
  <si>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</si>
  <si>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</si>
  <si>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</si>
  <si>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</si>
  <si>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</si>
  <si>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</si>
  <si>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</si>
  <si>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</si>
  <si>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</si>
  <si>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</si>
  <si>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</si>
  <si>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</si>
  <si>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</si>
  <si>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</si>
  <si>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</si>
  <si>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</si>
  <si>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</si>
  <si>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</si>
  <si>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</si>
  <si>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</si>
  <si>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</si>
  <si>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</si>
  <si>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</si>
  <si>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</si>
  <si>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</si>
  <si>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</si>
  <si>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</si>
  <si>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</si>
  <si>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</si>
  <si>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</si>
  <si>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</si>
  <si>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</si>
  <si>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</si>
  <si>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</si>
  <si>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</si>
  <si>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</si>
  <si>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</si>
  <si>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</si>
  <si>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</si>
  <si>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</si>
  <si>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</si>
  <si>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</si>
  <si>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</si>
  <si>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</si>
  <si>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</si>
  <si>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</si>
  <si>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</si>
  <si>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</si>
  <si>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</si>
  <si>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</si>
  <si>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</si>
  <si>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</si>
  <si>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</si>
  <si>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</si>
  <si>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</si>
  <si>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</si>
  <si>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</si>
  <si>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</si>
  <si>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</si>
  <si>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</si>
  <si>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</si>
  <si>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</si>
  <si>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</si>
  <si>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</si>
  <si>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</si>
  <si>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</si>
  <si>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</si>
  <si>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</si>
  <si>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</si>
  <si>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</si>
  <si>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</si>
  <si>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</si>
  <si>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</si>
  <si>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</si>
  <si>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</si>
  <si>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</si>
  <si>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</si>
  <si>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</si>
  <si>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</si>
  <si>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</si>
  <si>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</si>
  <si>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</si>
  <si>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</si>
  <si>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</si>
  <si>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</si>
  <si>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</si>
  <si>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</si>
  <si>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</si>
  <si>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</si>
  <si>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</si>
  <si>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</si>
  <si>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</si>
  <si>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</si>
  <si>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</si>
  <si>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</si>
  <si>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</si>
  <si>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</si>
  <si>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</si>
  <si>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</si>
  <si>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</si>
  <si>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</si>
  <si>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</si>
  <si>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</si>
  <si>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</si>
  <si>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</si>
  <si>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</si>
  <si>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</si>
  <si>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</si>
  <si>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</si>
  <si>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</si>
  <si>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</si>
  <si>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</si>
  <si>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</si>
  <si>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</si>
  <si>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</si>
  <si>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</si>
  <si>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</si>
  <si>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</si>
  <si>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</si>
  <si>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</si>
  <si>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</si>
  <si>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</si>
  <si>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</si>
  <si>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</si>
  <si>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</si>
  <si>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</si>
  <si>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</si>
  <si>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</si>
  <si>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</si>
  <si>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</si>
  <si>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</si>
  <si>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</si>
  <si>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</si>
  <si>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</si>
  <si>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</si>
  <si>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</si>
  <si>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</si>
  <si>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</si>
  <si>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</si>
  <si>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</si>
  <si>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</si>
  <si>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</si>
  <si>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</si>
  <si>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</si>
  <si>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</si>
  <si>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</si>
  <si>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</si>
  <si>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</si>
  <si>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</si>
  <si>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</si>
  <si>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</si>
  <si>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</si>
  <si>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</si>
  <si>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</si>
  <si>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</si>
  <si>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</si>
  <si>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</si>
  <si>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</si>
  <si>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</si>
  <si>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</si>
  <si>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</si>
  <si>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</si>
  <si>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</si>
  <si>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</si>
  <si>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</si>
  <si>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</si>
  <si>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</si>
  <si>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</si>
  <si>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</si>
  <si>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</si>
  <si>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</si>
  <si>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</si>
  <si>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</si>
  <si>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</si>
  <si>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</si>
  <si>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</si>
  <si>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</si>
  <si>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</si>
  <si>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</si>
  <si>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</si>
  <si>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</si>
  <si>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</si>
  <si>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</si>
  <si>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</si>
  <si>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</si>
  <si>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</si>
  <si>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</si>
  <si>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</si>
  <si>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</si>
  <si>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</si>
  <si>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</si>
  <si>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</si>
  <si>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</si>
  <si>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</si>
  <si>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</si>
  <si>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</si>
  <si>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</si>
  <si>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</si>
  <si>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</si>
  <si>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</si>
  <si>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</si>
  <si>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</si>
  <si>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</si>
  <si>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</si>
  <si>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</si>
  <si>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</si>
  <si>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</si>
  <si>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</si>
  <si>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</si>
  <si>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</si>
  <si>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</si>
  <si>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</si>
  <si>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</si>
  <si>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</si>
  <si>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</si>
  <si>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</si>
  <si>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</si>
  <si>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</si>
  <si>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</si>
  <si>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</si>
  <si>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</si>
  <si>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</si>
  <si>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</si>
  <si>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</si>
  <si>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</si>
  <si>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</si>
  <si>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</si>
  <si>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</si>
  <si>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</si>
  <si>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</si>
  <si>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</si>
  <si>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</si>
  <si>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</si>
  <si>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</si>
  <si>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</si>
  <si>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</si>
  <si>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</si>
  <si>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</si>
  <si>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</si>
  <si>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</si>
  <si>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</si>
  <si>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</si>
  <si>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</si>
  <si>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</si>
  <si>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</si>
  <si>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</si>
  <si>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</si>
  <si>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</si>
  <si>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</si>
  <si>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</si>
  <si>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</si>
  <si>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</si>
  <si>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</si>
  <si>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</si>
  <si>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</si>
  <si>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</si>
  <si>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</si>
  <si>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</si>
  <si>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</si>
  <si>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</si>
  <si>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</si>
  <si>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</si>
  <si>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</si>
  <si>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</si>
  <si>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</si>
  <si>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</si>
  <si>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</si>
  <si>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</si>
  <si>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</si>
  <si>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</si>
  <si>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</si>
  <si>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</si>
  <si>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</si>
  <si>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</si>
  <si>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</si>
  <si>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</si>
  <si>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</si>
  <si>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</si>
  <si>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</si>
  <si>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</si>
  <si>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</si>
  <si>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</si>
  <si>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</si>
  <si>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</si>
  <si>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</si>
  <si>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</si>
  <si>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</si>
  <si>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</si>
  <si>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</si>
  <si>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</si>
  <si>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</si>
  <si>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</si>
  <si>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</si>
  <si>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</si>
  <si>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</si>
  <si>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</si>
  <si>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</si>
  <si>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</si>
  <si>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</si>
  <si>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</si>
  <si>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</si>
  <si>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</si>
  <si>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</si>
  <si>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</si>
  <si>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</si>
  <si>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</si>
  <si>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</si>
  <si>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</si>
  <si>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</si>
  <si>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</si>
  <si>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</si>
  <si>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</si>
  <si>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</si>
  <si>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</si>
  <si>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</si>
  <si>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</si>
  <si>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</si>
  <si>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</si>
  <si>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</si>
  <si>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</si>
  <si>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</si>
  <si>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</si>
  <si>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</si>
  <si>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</si>
  <si>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</si>
  <si>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</si>
  <si>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</si>
  <si>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</si>
  <si>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</si>
  <si>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</si>
  <si>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</si>
  <si>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</si>
  <si>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</si>
  <si>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</si>
  <si>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</si>
  <si>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</si>
  <si>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</si>
  <si>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</si>
  <si>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</si>
  <si>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</si>
  <si>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</si>
  <si>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</si>
  <si>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</si>
  <si>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</si>
  <si>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</si>
  <si>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</si>
  <si>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</si>
  <si>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</si>
  <si>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</si>
  <si>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</si>
  <si>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</si>
  <si>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</si>
  <si>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</si>
  <si>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</si>
  <si>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</si>
  <si>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</si>
  <si>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</si>
  <si>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</si>
  <si>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</si>
  <si>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</si>
  <si>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</si>
  <si>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</si>
  <si>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</si>
  <si>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</si>
  <si>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</si>
  <si>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</si>
  <si>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</si>
  <si>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</si>
  <si>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</si>
  <si>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</si>
  <si>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</si>
  <si>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</si>
  <si>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</si>
  <si>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</si>
  <si>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</si>
  <si>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</si>
  <si>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</si>
  <si>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</si>
  <si>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</si>
  <si>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</si>
  <si>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</si>
  <si>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</si>
  <si>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</si>
  <si>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</si>
  <si>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</si>
  <si>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</si>
  <si>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</si>
  <si>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</si>
  <si>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</si>
  <si>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</si>
  <si>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</si>
  <si>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</si>
  <si>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</si>
  <si>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</si>
  <si>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</si>
  <si>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</si>
  <si>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</si>
  <si>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</si>
  <si>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</si>
  <si>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</si>
  <si>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</si>
  <si>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</si>
  <si>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</si>
  <si>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</si>
  <si>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</si>
  <si>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</si>
  <si>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</si>
  <si>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</si>
  <si>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</si>
  <si>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</si>
  <si>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</si>
  <si>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</si>
  <si>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</si>
  <si>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</si>
  <si>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</si>
  <si>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</si>
  <si>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</si>
  <si>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</si>
  <si>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</si>
  <si>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</si>
  <si>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</si>
  <si>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</si>
  <si>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</si>
  <si>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</si>
  <si>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</si>
  <si>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</si>
  <si>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</si>
  <si>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</si>
  <si>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</si>
  <si>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</si>
  <si>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</si>
  <si>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</si>
  <si>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</si>
  <si>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</si>
  <si>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</si>
  <si>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</si>
  <si>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</si>
  <si>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</si>
  <si>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</si>
  <si>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</si>
  <si>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</si>
  <si>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</si>
  <si>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</si>
  <si>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</si>
  <si>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</si>
  <si>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</si>
  <si>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</si>
  <si>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</si>
  <si>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</si>
  <si>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</si>
  <si>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</si>
  <si>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</si>
  <si>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</si>
  <si>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</si>
  <si>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</si>
  <si>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</si>
  <si>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</si>
  <si>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</si>
  <si>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</si>
  <si>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</si>
  <si>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</si>
  <si>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</si>
  <si>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</si>
  <si>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</si>
  <si>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</si>
  <si>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</si>
  <si>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</si>
  <si>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</si>
  <si>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</si>
  <si>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</si>
  <si>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</si>
  <si>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</si>
  <si>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</si>
  <si>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</si>
  <si>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</si>
  <si>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</si>
  <si>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</si>
  <si>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</si>
  <si>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</si>
  <si>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</si>
  <si>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</si>
  <si>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</si>
  <si>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</si>
  <si>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</si>
  <si>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</si>
  <si>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</si>
  <si>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</si>
  <si>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</si>
  <si>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</si>
  <si>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</si>
  <si>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</si>
  <si>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</si>
  <si>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</si>
  <si>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</si>
  <si>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</si>
  <si>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</si>
  <si>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</si>
  <si>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</si>
  <si>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</si>
  <si>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</si>
  <si>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</si>
  <si>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</si>
  <si>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</si>
  <si>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</si>
  <si>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</si>
  <si>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</si>
  <si>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</si>
  <si>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</si>
  <si>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</si>
  <si>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</si>
  <si>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</si>
  <si>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</si>
  <si>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</si>
  <si>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</si>
  <si>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</si>
  <si>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</si>
  <si>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</si>
  <si>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</si>
  <si>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</si>
  <si>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</si>
  <si>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</si>
  <si>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</si>
  <si>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</si>
  <si>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</si>
  <si>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</si>
  <si>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</si>
  <si>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</si>
  <si>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</si>
  <si>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</si>
  <si>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</si>
  <si>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</si>
  <si>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</si>
  <si>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</si>
  <si>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</si>
  <si>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</si>
  <si>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</si>
  <si>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</si>
  <si>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</si>
  <si>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</si>
  <si>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</si>
  <si>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</si>
  <si>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</si>
  <si>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</si>
  <si>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</si>
  <si>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</si>
  <si>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</si>
  <si>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</si>
  <si>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</si>
  <si>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</si>
  <si>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</si>
  <si>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</si>
  <si>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</si>
  <si>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</si>
  <si>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</si>
  <si>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</si>
  <si>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</si>
  <si>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</si>
  <si>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</si>
  <si>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</si>
  <si>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</si>
  <si>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</si>
  <si>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</si>
  <si>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</si>
  <si>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</si>
  <si>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</si>
  <si>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</si>
  <si>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</si>
  <si>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</si>
  <si>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</si>
  <si>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</si>
  <si>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</si>
  <si>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</si>
  <si>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</si>
  <si>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</si>
  <si>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</si>
  <si>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</si>
  <si>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</si>
  <si>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</si>
  <si>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</si>
  <si>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</si>
  <si>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</si>
  <si>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</si>
  <si>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</si>
  <si>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</si>
  <si>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</si>
  <si>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</si>
  <si>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</si>
  <si>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</si>
  <si>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</si>
  <si>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</si>
  <si>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</si>
  <si>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</si>
  <si>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</si>
  <si>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</si>
  <si>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</si>
  <si>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</si>
  <si>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</si>
  <si>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</si>
  <si>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</si>
  <si>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</si>
  <si>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</si>
  <si>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</si>
  <si>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</si>
  <si>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</si>
  <si>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</si>
  <si>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</si>
  <si>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</si>
  <si>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</si>
  <si>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</si>
  <si>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</si>
  <si>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</si>
  <si>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</si>
  <si>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</si>
  <si>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</si>
  <si>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</si>
  <si>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</si>
  <si>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</si>
  <si>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</si>
  <si>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</si>
  <si>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</si>
  <si>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</si>
  <si>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</si>
  <si>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</si>
  <si>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</si>
  <si>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</si>
  <si>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</si>
  <si>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</si>
  <si>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</si>
  <si>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</si>
  <si>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</si>
  <si>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</si>
  <si>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</si>
  <si>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</si>
  <si>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</si>
  <si>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</si>
  <si>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</si>
  <si>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</si>
  <si>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</si>
  <si>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</si>
  <si>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</si>
  <si>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</si>
  <si>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</si>
  <si>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</si>
  <si>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</si>
  <si>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</si>
  <si>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</si>
  <si>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</si>
  <si>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</si>
  <si>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</si>
  <si>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</si>
  <si>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</si>
  <si>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</si>
  <si>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</si>
  <si>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</si>
  <si>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</si>
  <si>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</si>
  <si>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</si>
  <si>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</si>
  <si>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</si>
  <si>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</si>
  <si>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</si>
  <si>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</si>
  <si>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</si>
  <si>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</si>
  <si>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</si>
  <si>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</si>
  <si>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</si>
  <si>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</si>
  <si>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</si>
  <si>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</si>
  <si>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</si>
  <si>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</si>
  <si>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</si>
  <si>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</si>
  <si>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</si>
  <si>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</si>
  <si>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</si>
  <si>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</si>
  <si>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</si>
  <si>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</si>
  <si>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</si>
  <si>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</si>
  <si>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</si>
  <si>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</si>
  <si>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</si>
  <si>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</si>
  <si>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</si>
  <si>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</si>
  <si>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</si>
  <si>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</si>
  <si>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</si>
  <si>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</si>
  <si>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</si>
  <si>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</si>
  <si>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</si>
  <si>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</si>
  <si>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</si>
  <si>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</si>
  <si>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</si>
  <si>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</si>
  <si>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</si>
  <si>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</si>
  <si>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</si>
  <si>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</si>
  <si>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</si>
  <si>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</si>
  <si>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</si>
  <si>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</si>
  <si>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</si>
  <si>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</si>
  <si>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</si>
  <si>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</si>
  <si>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</si>
  <si>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</si>
  <si>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</si>
  <si>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</si>
  <si>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</si>
  <si>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</si>
  <si>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</si>
  <si>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</si>
  <si>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</si>
  <si>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</si>
  <si>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</si>
  <si>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</si>
  <si>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</si>
  <si>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</si>
  <si>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</si>
  <si>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</si>
  <si>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</si>
  <si>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</si>
  <si>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</si>
  <si>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</si>
  <si>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</si>
  <si>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</si>
  <si>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</si>
  <si>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</si>
  <si>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</si>
  <si>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</si>
  <si>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</si>
  <si>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</si>
  <si>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</si>
  <si>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</si>
  <si>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</si>
  <si>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</si>
  <si>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</si>
  <si>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</si>
  <si>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</si>
  <si>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</si>
  <si>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</si>
  <si>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</si>
  <si>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</si>
  <si>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</si>
  <si>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</si>
  <si>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</si>
  <si>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</si>
  <si>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</si>
  <si>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</si>
  <si>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</si>
  <si>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</si>
  <si>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</si>
  <si>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</si>
  <si>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</si>
  <si>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</si>
  <si>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</si>
  <si>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</si>
  <si>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</si>
  <si>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</si>
  <si>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</si>
  <si>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</si>
  <si>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</si>
  <si>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</si>
  <si>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</si>
  <si>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</si>
  <si>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</si>
  <si>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</si>
  <si>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</si>
  <si>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</si>
  <si>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</si>
  <si>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</si>
  <si>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</si>
  <si>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</si>
  <si>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</si>
  <si>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</si>
  <si>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</si>
  <si>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</si>
  <si>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</si>
  <si>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</si>
  <si>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</si>
  <si>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</si>
  <si>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</si>
  <si>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</si>
  <si>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</si>
  <si>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</si>
  <si>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</si>
  <si>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</si>
  <si>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</si>
  <si>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</si>
  <si>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</si>
  <si>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</si>
  <si>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</si>
  <si>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</si>
  <si>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</si>
  <si>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</si>
  <si>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</si>
  <si>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</si>
  <si>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</si>
  <si>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</si>
  <si>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</si>
  <si>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</si>
  <si>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</si>
  <si>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</si>
  <si>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</si>
  <si>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</si>
  <si>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</si>
  <si>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</si>
  <si>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</si>
  <si>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</si>
  <si>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</si>
  <si>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</si>
  <si>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</si>
  <si>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</si>
  <si>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</si>
  <si>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</si>
  <si>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</si>
  <si>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</si>
  <si>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</si>
  <si>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</si>
  <si>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</si>
  <si>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</si>
  <si>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</si>
  <si>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</si>
  <si>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</si>
  <si>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</si>
  <si>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</si>
  <si>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</si>
  <si>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</si>
  <si>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</si>
  <si>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</si>
  <si>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</si>
  <si>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</si>
  <si>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</si>
  <si>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</si>
  <si>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</si>
  <si>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</si>
  <si>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</si>
  <si>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</si>
  <si>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</si>
  <si>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</si>
  <si>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</si>
  <si>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</si>
  <si>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</si>
  <si>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</si>
  <si>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</si>
  <si>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</si>
  <si>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</si>
  <si>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</si>
  <si>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</si>
  <si>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</si>
  <si>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</si>
  <si>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</si>
  <si>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</si>
  <si>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</si>
  <si>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</si>
  <si>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</si>
  <si>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</si>
  <si>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</si>
  <si>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</si>
  <si>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</si>
  <si>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</si>
  <si>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</si>
  <si>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</si>
  <si>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</si>
  <si>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</si>
  <si>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</si>
  <si>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</si>
  <si>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</si>
  <si>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</si>
  <si>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</si>
  <si>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</si>
  <si>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</si>
  <si>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</si>
  <si>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</si>
  <si>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</si>
  <si>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</si>
  <si>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</si>
  <si>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</si>
  <si>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</si>
  <si>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</si>
  <si>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</si>
  <si>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</si>
  <si>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</si>
  <si>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</si>
  <si>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</si>
  <si>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</si>
  <si>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</si>
  <si>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</si>
  <si>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</si>
  <si>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</si>
  <si>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</si>
  <si>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</si>
  <si>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</si>
  <si>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</si>
  <si>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</si>
  <si>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</si>
  <si>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</si>
  <si>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</si>
  <si>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</si>
  <si>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</si>
  <si>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</si>
  <si>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</si>
  <si>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</si>
  <si>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</si>
  <si>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</si>
  <si>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</si>
  <si>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</si>
  <si>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</si>
  <si>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</si>
  <si>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</si>
  <si>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</si>
  <si>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</si>
  <si>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</si>
  <si>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</si>
  <si>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</si>
  <si>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</si>
  <si>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</si>
  <si>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</si>
  <si>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</si>
  <si>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</si>
  <si>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</si>
  <si>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</si>
  <si>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</si>
  <si>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</si>
  <si>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</si>
  <si>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</si>
  <si>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</si>
  <si>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</si>
  <si>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</si>
  <si>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</si>
  <si>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</si>
  <si>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</si>
  <si>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</si>
  <si>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</si>
  <si>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</si>
  <si>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</si>
  <si>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</si>
  <si>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</si>
  <si>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</si>
  <si>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</si>
  <si>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</si>
  <si>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</si>
  <si>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</si>
  <si>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</si>
  <si>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</si>
  <si>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</si>
  <si>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</si>
  <si>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</si>
  <si>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</si>
  <si>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</si>
  <si>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</si>
  <si>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</si>
  <si>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</si>
  <si>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</si>
  <si>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</si>
  <si>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</si>
  <si>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</si>
  <si>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</si>
  <si>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</si>
  <si>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</si>
  <si>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</si>
  <si>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</si>
  <si>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</si>
  <si>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</si>
  <si>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</si>
  <si>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</si>
  <si>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</si>
  <si>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</si>
  <si>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</si>
  <si>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</si>
  <si>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</si>
  <si>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</si>
  <si>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</si>
  <si>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</si>
  <si>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</si>
  <si>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</si>
  <si>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</si>
  <si>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</si>
  <si>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</si>
  <si>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</si>
  <si>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</si>
  <si>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</si>
  <si>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</si>
  <si>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</si>
  <si>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</si>
  <si>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</si>
  <si>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</si>
  <si>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</si>
  <si>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</si>
  <si>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</si>
  <si>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</si>
  <si>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</si>
  <si>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</si>
  <si>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</si>
  <si>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</si>
  <si>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</si>
  <si>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</si>
  <si>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</si>
  <si>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</si>
  <si>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</si>
  <si>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</si>
  <si>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</si>
  <si>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</si>
  <si>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</si>
  <si>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</si>
  <si>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</si>
  <si>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</si>
  <si>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</si>
  <si>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</si>
  <si>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</si>
  <si>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</si>
  <si>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</si>
  <si>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</si>
  <si>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</si>
  <si>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</si>
  <si>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</si>
  <si>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</si>
  <si>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</si>
  <si>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</si>
  <si>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</si>
  <si>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</si>
  <si>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</si>
  <si>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</si>
  <si>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</si>
  <si>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</si>
  <si>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</si>
  <si>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</si>
  <si>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</si>
  <si>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</si>
  <si>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</si>
  <si>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</si>
  <si>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</si>
  <si>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</si>
  <si>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</si>
  <si>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</si>
  <si>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</si>
  <si>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</si>
  <si>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</si>
  <si>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</si>
  <si>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</si>
  <si>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</si>
  <si>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</si>
  <si>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</si>
  <si>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</si>
  <si>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</si>
  <si>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</si>
  <si>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</si>
  <si>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</si>
  <si>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</si>
  <si>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</si>
  <si>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</si>
  <si>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</si>
  <si>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</si>
  <si>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</si>
  <si>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</si>
  <si>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</si>
  <si>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</si>
  <si>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</si>
  <si>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</si>
  <si>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</si>
  <si>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</si>
  <si>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</si>
  <si>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</si>
  <si>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</si>
  <si>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</si>
  <si>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</si>
  <si>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</si>
  <si>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</si>
  <si>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</si>
  <si>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</si>
  <si>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</si>
  <si>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</si>
  <si>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</si>
  <si>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</si>
  <si>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</si>
  <si>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</si>
  <si>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</si>
  <si>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</si>
  <si>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</si>
  <si>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</si>
  <si>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</si>
  <si>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</si>
  <si>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</si>
  <si>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</si>
  <si>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</si>
  <si>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</si>
  <si>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</si>
  <si>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</si>
  <si>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</si>
  <si>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</si>
  <si>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</si>
  <si>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</si>
  <si>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</si>
  <si>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</si>
  <si>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</si>
  <si>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</si>
  <si>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</si>
  <si>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</si>
  <si>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</si>
  <si>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</si>
  <si>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</si>
  <si>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</si>
  <si>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</si>
  <si>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</si>
  <si>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</si>
  <si>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</si>
  <si>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</si>
  <si>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</si>
  <si>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</si>
  <si>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</si>
  <si>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</si>
  <si>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</si>
  <si>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</si>
  <si>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</si>
  <si>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</si>
  <si>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</si>
  <si>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</si>
  <si>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</si>
  <si>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</si>
  <si>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</si>
  <si>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</si>
  <si>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</si>
  <si>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</si>
  <si>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</si>
  <si>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</si>
  <si>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</si>
  <si>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</si>
  <si>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</si>
  <si>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</si>
  <si>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</si>
  <si>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</si>
  <si>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</si>
  <si>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</si>
  <si>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</si>
  <si>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</si>
  <si>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</si>
  <si>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</si>
  <si>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</si>
  <si>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</si>
  <si>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</si>
  <si>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</si>
  <si>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</si>
  <si>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</si>
  <si>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</si>
  <si>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</si>
  <si>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</si>
  <si>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</si>
  <si>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</si>
  <si>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</si>
  <si>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</si>
  <si>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</si>
  <si>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</si>
  <si>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</si>
  <si>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</si>
  <si>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</si>
  <si>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</si>
  <si>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</si>
  <si>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</si>
  <si>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</si>
  <si>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</si>
  <si>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</si>
  <si>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</si>
  <si>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</si>
  <si>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</si>
  <si>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</si>
  <si>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</si>
  <si>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</si>
  <si>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</si>
  <si>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</si>
  <si>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</si>
  <si>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</si>
  <si>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</si>
  <si>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</si>
  <si>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</si>
  <si>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</si>
  <si>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</si>
  <si>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</si>
  <si>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</si>
  <si>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</si>
  <si>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</si>
  <si>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</si>
  <si>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</si>
  <si>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</si>
  <si>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</si>
  <si>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</si>
  <si>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</si>
  <si>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</si>
  <si>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</si>
  <si>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</si>
  <si>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</si>
  <si>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</si>
  <si>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</si>
  <si>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</si>
  <si>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</si>
  <si>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</si>
  <si>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</si>
  <si>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</si>
  <si>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</si>
  <si>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</si>
  <si>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</si>
  <si>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</si>
  <si>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</si>
  <si>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</si>
  <si>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</si>
  <si>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</si>
  <si>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</si>
  <si>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</si>
  <si>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</si>
  <si>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</si>
  <si>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</si>
  <si>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</si>
  <si>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</si>
  <si>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</si>
  <si>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</si>
  <si>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</si>
  <si>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</si>
  <si>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</si>
  <si>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</si>
  <si>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</si>
  <si>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</si>
  <si>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</si>
  <si>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</si>
  <si>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</si>
  <si>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</si>
  <si>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</si>
  <si>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</si>
  <si>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</si>
  <si>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</si>
  <si>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</si>
  <si>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</si>
  <si>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</si>
  <si>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</si>
  <si>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</si>
  <si>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</si>
  <si>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</si>
  <si>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</si>
  <si>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</si>
  <si>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</si>
  <si>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</si>
  <si>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</si>
  <si>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</si>
  <si>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</si>
  <si>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</si>
  <si>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</si>
  <si>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</si>
  <si>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</si>
  <si>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</si>
  <si>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</si>
  <si>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</si>
  <si>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</si>
  <si>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</si>
  <si>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</si>
  <si>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</si>
  <si>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</si>
  <si>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</si>
  <si>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</si>
  <si>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</si>
  <si>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</si>
  <si>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</si>
  <si>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</si>
  <si>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</si>
  <si>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</si>
  <si>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</si>
  <si>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</si>
  <si>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</si>
  <si>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</si>
  <si>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</si>
  <si>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</si>
  <si>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</si>
  <si>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</si>
  <si>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</si>
  <si>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</si>
  <si>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</si>
  <si>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</si>
  <si>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</si>
  <si>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</si>
  <si>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</si>
  <si>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</si>
  <si>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</si>
  <si>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</si>
  <si>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</si>
  <si>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</si>
  <si>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</si>
  <si>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</si>
  <si>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</si>
  <si>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</si>
  <si>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</si>
  <si>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</si>
  <si>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</si>
  <si>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</si>
  <si>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</si>
  <si>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</si>
  <si>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</si>
  <si>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</si>
  <si>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</si>
  <si>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</si>
  <si>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</si>
  <si>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</si>
  <si>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</si>
  <si>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</si>
  <si>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</si>
  <si>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</si>
  <si>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</si>
  <si>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</si>
  <si>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</si>
  <si>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</si>
  <si>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</si>
  <si>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</si>
  <si>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</si>
  <si>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</si>
  <si>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</si>
  <si>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</si>
  <si>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</si>
  <si>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</si>
  <si>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</si>
  <si>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</si>
  <si>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</si>
  <si>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</si>
  <si>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</si>
  <si>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</si>
  <si>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</si>
  <si>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</si>
  <si>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</si>
  <si>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</si>
  <si>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</si>
  <si>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</si>
  <si>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</si>
  <si>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</si>
  <si>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</si>
  <si>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</si>
  <si>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</si>
  <si>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</si>
  <si>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</si>
  <si>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</si>
  <si>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</si>
  <si>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</si>
  <si>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</si>
  <si>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</si>
  <si>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</si>
  <si>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</si>
  <si>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</si>
  <si>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</si>
  <si>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</si>
  <si>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</si>
  <si>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</si>
  <si>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</si>
  <si>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</si>
  <si>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</si>
  <si>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</si>
  <si>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</si>
  <si>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</si>
  <si>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</si>
  <si>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</si>
  <si>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</si>
  <si>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</si>
  <si>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</si>
  <si>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</si>
  <si>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</si>
  <si>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</si>
  <si>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</si>
  <si>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</si>
  <si>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</si>
  <si>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</si>
  <si>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</si>
  <si>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</si>
  <si>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</si>
  <si>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</si>
  <si>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</si>
  <si>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</si>
  <si>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</si>
  <si>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</si>
  <si>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</si>
  <si>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</si>
  <si>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</si>
  <si>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</si>
  <si>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</si>
  <si>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</si>
  <si>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</si>
  <si>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</si>
  <si>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</si>
  <si>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</si>
  <si>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</si>
  <si>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</si>
  <si>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</si>
  <si>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</si>
  <si>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</si>
  <si>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</si>
  <si>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</si>
  <si>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</si>
  <si>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</si>
  <si>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</si>
  <si>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</si>
  <si>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</si>
  <si>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</si>
  <si>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</si>
  <si>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</si>
  <si>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</si>
  <si>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</si>
  <si>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</si>
  <si>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</si>
  <si>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</si>
  <si>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</si>
  <si>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</si>
  <si>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</si>
  <si>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</si>
  <si>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</si>
  <si>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</si>
  <si>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</si>
  <si>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</si>
  <si>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</si>
  <si>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</si>
  <si>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</si>
  <si>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</si>
  <si>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</si>
  <si>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</si>
  <si>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</si>
  <si>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</si>
  <si>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</si>
  <si>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</si>
  <si>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</si>
  <si>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</si>
  <si>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</si>
  <si>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</si>
  <si>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</si>
  <si>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</si>
  <si>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</si>
  <si>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</si>
  <si>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</si>
  <si>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</si>
  <si>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</si>
  <si>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</si>
  <si>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</si>
  <si>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</si>
  <si>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</si>
  <si>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</si>
  <si>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</si>
  <si>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</si>
  <si>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</si>
  <si>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</si>
  <si>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</si>
  <si>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</si>
  <si>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</si>
  <si>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</si>
  <si>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</si>
  <si>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</si>
  <si>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</si>
  <si>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</si>
  <si>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</si>
  <si>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</si>
  <si>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</si>
  <si>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</si>
  <si>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</si>
  <si>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</si>
  <si>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</si>
  <si>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</si>
  <si>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</si>
  <si>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</si>
  <si>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</si>
  <si>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</si>
  <si>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</si>
  <si>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</si>
  <si>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</si>
  <si>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</si>
  <si>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</si>
  <si>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</si>
  <si>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</si>
  <si>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</si>
  <si>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</si>
  <si>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</si>
  <si>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</si>
  <si>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</si>
  <si>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</si>
  <si>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</si>
  <si>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</si>
  <si>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</si>
  <si>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</si>
  <si>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</si>
  <si>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</si>
  <si>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</si>
  <si>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</si>
  <si>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</si>
  <si>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</si>
  <si>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</si>
  <si>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</si>
  <si>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</si>
  <si>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</si>
  <si>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</si>
  <si>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</si>
  <si>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</si>
  <si>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</si>
  <si>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</si>
  <si>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</si>
  <si>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</si>
  <si>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</si>
  <si>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</si>
  <si>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</si>
  <si>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</si>
  <si>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</si>
  <si>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</si>
  <si>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</si>
  <si>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</si>
  <si>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</si>
  <si>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</si>
  <si>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</si>
  <si>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</si>
  <si>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</si>
  <si>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</si>
  <si>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</si>
  <si>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</si>
  <si>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</si>
  <si>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</si>
  <si>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</si>
  <si>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</si>
  <si>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</si>
  <si>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</si>
  <si>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</si>
  <si>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</si>
  <si>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</si>
  <si>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</si>
  <si>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</si>
  <si>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</si>
  <si>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</si>
  <si>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</si>
  <si>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</si>
  <si>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</si>
  <si>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</si>
  <si>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</si>
  <si>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</si>
  <si>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</si>
  <si>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</si>
  <si>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</si>
  <si>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</si>
  <si>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</si>
  <si>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</si>
  <si>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</si>
  <si>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</si>
  <si>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</si>
  <si>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</si>
  <si>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</si>
  <si>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</si>
  <si>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</si>
  <si>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</si>
  <si>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</si>
  <si>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</si>
  <si>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</si>
  <si>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</si>
  <si>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</si>
  <si>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</si>
  <si>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</si>
  <si>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</si>
  <si>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</si>
  <si>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</si>
  <si>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</si>
  <si>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</si>
  <si>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</si>
  <si>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</si>
  <si>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</si>
  <si>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</si>
  <si>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</si>
  <si>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</si>
  <si>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</si>
  <si>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</si>
  <si>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</si>
  <si>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</si>
  <si>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</si>
  <si>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</si>
  <si>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</si>
  <si>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</si>
  <si>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</si>
  <si>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</si>
  <si>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</si>
  <si>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</si>
  <si>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</si>
  <si>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</si>
  <si>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</si>
  <si>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</si>
  <si>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</si>
  <si>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</si>
  <si>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</si>
  <si>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</si>
  <si>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</si>
  <si>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</si>
  <si>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</si>
  <si>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</si>
  <si>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</si>
  <si>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</si>
  <si>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</si>
  <si>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</si>
  <si>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</si>
  <si>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</si>
  <si>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</si>
  <si>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</si>
  <si>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</si>
  <si>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</si>
  <si>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</si>
  <si>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</si>
  <si>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</si>
  <si>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</si>
  <si>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</si>
  <si>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</si>
  <si>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</si>
  <si>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</si>
  <si>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</si>
  <si>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</si>
  <si>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</si>
  <si>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</si>
  <si>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</si>
  <si>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</si>
  <si>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</si>
  <si>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</si>
  <si>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</si>
  <si>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</si>
  <si>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</si>
  <si>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</si>
  <si>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</si>
  <si>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</si>
  <si>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</si>
  <si>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</si>
  <si>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</si>
  <si>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</si>
  <si>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</si>
  <si>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</si>
  <si>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</si>
  <si>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</si>
  <si>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</si>
  <si>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</si>
  <si>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</si>
  <si>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</si>
  <si>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</si>
  <si>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</si>
  <si>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</si>
  <si>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</si>
  <si>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</si>
  <si>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</si>
  <si>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</si>
  <si>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</si>
  <si>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</si>
  <si>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</si>
  <si>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</si>
  <si>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</si>
  <si>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</si>
  <si>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</si>
  <si>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</si>
  <si>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</si>
  <si>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</si>
  <si>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</si>
  <si>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</si>
  <si>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</si>
  <si>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</si>
  <si>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</si>
  <si>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</si>
  <si>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</si>
  <si>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</si>
  <si>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</si>
  <si>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</si>
  <si>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</si>
  <si>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</si>
  <si>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</si>
  <si>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</si>
  <si>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</si>
  <si>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</si>
  <si>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</si>
  <si>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</si>
  <si>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</si>
  <si>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</si>
  <si>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</si>
  <si>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</si>
  <si>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</si>
  <si>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</si>
  <si>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</si>
  <si>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</si>
  <si>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</si>
  <si>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</si>
  <si>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</si>
  <si>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</si>
  <si>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</si>
  <si>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</si>
  <si>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</si>
  <si>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</si>
  <si>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</si>
  <si>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</si>
  <si>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</si>
  <si>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</si>
  <si>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</si>
  <si>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</si>
  <si>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</si>
  <si>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</si>
  <si>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</si>
  <si>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</si>
  <si>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</si>
  <si>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</si>
  <si>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</si>
  <si>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</si>
  <si>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</si>
  <si>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</si>
  <si>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</si>
  <si>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</si>
  <si>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</si>
  <si>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</si>
  <si>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</si>
  <si>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</si>
  <si>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</si>
  <si>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</si>
  <si>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</si>
  <si>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</si>
  <si>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</si>
  <si>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</si>
  <si>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</si>
  <si>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</si>
  <si>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</si>
  <si>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</si>
  <si>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</si>
  <si>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</si>
  <si>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</si>
  <si>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</si>
  <si>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</si>
  <si>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</si>
  <si>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</si>
  <si>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</si>
  <si>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</si>
  <si>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</si>
  <si>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</si>
  <si>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</si>
  <si>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</si>
  <si>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</si>
  <si>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</si>
  <si>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</si>
  <si>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</si>
  <si>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</si>
  <si>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</si>
  <si>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</si>
  <si>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</si>
  <si>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</si>
  <si>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</si>
  <si>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</si>
  <si>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</si>
  <si>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</si>
  <si>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</si>
  <si>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</si>
  <si>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</si>
  <si>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</si>
  <si>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</si>
  <si>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</si>
  <si>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</si>
  <si>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</si>
  <si>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</si>
  <si>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</si>
  <si>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</si>
  <si>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</si>
  <si>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</si>
  <si>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</si>
  <si>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</si>
  <si>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</si>
  <si>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</si>
  <si>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</si>
  <si>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</si>
  <si>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</si>
  <si>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</si>
  <si>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</si>
  <si>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</si>
  <si>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</si>
  <si>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</si>
  <si>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</si>
  <si>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</si>
  <si>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</si>
  <si>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</si>
  <si>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</si>
  <si>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</si>
  <si>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</si>
  <si>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</si>
  <si>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</si>
  <si>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</si>
  <si>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</si>
  <si>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</si>
  <si>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</si>
  <si>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</si>
  <si>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</si>
  <si>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</si>
  <si>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</si>
  <si>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</si>
  <si>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</si>
  <si>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</si>
  <si>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</si>
  <si>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</si>
  <si>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</si>
  <si>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</si>
  <si>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</si>
  <si>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</si>
  <si>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</si>
  <si>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</si>
  <si>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</si>
  <si>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</si>
  <si>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</si>
  <si>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</si>
  <si>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</si>
  <si>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</si>
  <si>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</si>
  <si>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</si>
  <si>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</si>
  <si>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</si>
  <si>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</si>
  <si>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</si>
  <si>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</si>
  <si>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</si>
  <si>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</si>
  <si>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</si>
  <si>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</si>
  <si>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</si>
  <si>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</si>
  <si>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</si>
  <si>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</si>
  <si>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</si>
  <si>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</si>
  <si>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</si>
  <si>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</si>
  <si>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</si>
  <si>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</si>
  <si>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</si>
  <si>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</si>
  <si>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</si>
  <si>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</si>
  <si>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</si>
  <si>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</si>
  <si>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</si>
  <si>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</si>
  <si>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</si>
  <si>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</si>
  <si>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</si>
  <si>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</si>
  <si>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</si>
  <si>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</si>
  <si>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</si>
  <si>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</si>
  <si>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</si>
  <si>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</si>
  <si>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</si>
  <si>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</si>
  <si>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</si>
  <si>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</si>
  <si>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</si>
  <si>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</si>
  <si>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</si>
  <si>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</si>
  <si>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</si>
  <si>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</si>
  <si>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</si>
  <si>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</si>
  <si>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</si>
  <si>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</si>
  <si>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</si>
  <si>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</si>
  <si>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</si>
  <si>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</si>
  <si>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</si>
  <si>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</si>
  <si>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</si>
  <si>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</si>
  <si>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</si>
  <si>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</si>
  <si>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</si>
  <si>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</si>
  <si>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</si>
  <si>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</si>
  <si>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</si>
  <si>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</si>
  <si>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</si>
  <si>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</si>
  <si>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</si>
  <si>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</si>
  <si>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</si>
  <si>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</si>
  <si>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</si>
  <si>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</si>
  <si>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</si>
  <si>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</si>
  <si>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</si>
  <si>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</si>
  <si>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</si>
  <si>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</si>
  <si>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</si>
  <si>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</si>
  <si>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</si>
  <si>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</si>
  <si>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</si>
  <si>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</si>
  <si>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</si>
  <si>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</si>
  <si>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</si>
  <si>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</si>
  <si>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</si>
  <si>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</si>
  <si>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</si>
  <si>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</si>
  <si>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</si>
  <si>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</si>
  <si>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</si>
  <si>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</si>
  <si>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</si>
  <si>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</si>
  <si>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</si>
  <si>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</si>
  <si>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</si>
  <si>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</si>
  <si>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</si>
  <si>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</si>
  <si>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</si>
  <si>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</si>
  <si>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</si>
  <si>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</si>
  <si>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</si>
  <si>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</si>
  <si>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</si>
  <si>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</si>
  <si>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</si>
  <si>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</si>
  <si>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</si>
  <si>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</si>
  <si>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</si>
  <si>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</si>
  <si>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</si>
  <si>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</si>
  <si>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</si>
  <si>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</si>
  <si>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</si>
  <si>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</si>
  <si>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</si>
  <si>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</si>
  <si>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</si>
  <si>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</si>
  <si>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</si>
  <si>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</si>
  <si>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</si>
  <si>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</si>
  <si>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</si>
  <si>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</si>
  <si>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</si>
  <si>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</si>
  <si>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</si>
  <si>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</si>
  <si>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</si>
  <si>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</si>
  <si>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</si>
  <si>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</si>
  <si>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</si>
  <si>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</si>
  <si>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</si>
  <si>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</si>
  <si>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</si>
  <si>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</si>
  <si>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</si>
  <si>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</si>
  <si>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</si>
  <si>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</si>
  <si>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</si>
  <si>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</si>
  <si>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</si>
  <si>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</si>
  <si>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</si>
  <si>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</si>
  <si>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</si>
  <si>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</si>
  <si>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</si>
  <si>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</si>
  <si>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</si>
  <si>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</si>
  <si>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</si>
  <si>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</si>
  <si>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</si>
  <si>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</si>
  <si>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</si>
  <si>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</si>
  <si>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</si>
  <si>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</si>
  <si>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</si>
  <si>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</si>
  <si>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</si>
  <si>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</si>
  <si>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</si>
  <si>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</si>
  <si>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</si>
  <si>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</si>
  <si>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</si>
  <si>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</si>
  <si>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</si>
  <si>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</si>
  <si>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</si>
  <si>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</si>
  <si>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</si>
  <si>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</si>
  <si>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</si>
  <si>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</si>
  <si>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</si>
  <si>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</si>
  <si>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</si>
  <si>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</si>
  <si>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</si>
  <si>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</si>
  <si>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</si>
  <si>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</si>
  <si>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</si>
  <si>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</si>
  <si>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</si>
  <si>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</si>
  <si>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</si>
  <si>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</si>
  <si>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</si>
  <si>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</si>
  <si>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</si>
  <si>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</si>
  <si>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</si>
  <si>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</si>
  <si>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</si>
  <si>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</si>
  <si>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</si>
  <si>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</si>
  <si>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</si>
  <si>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</si>
  <si>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</si>
  <si>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</si>
  <si>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</si>
  <si>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</si>
  <si>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</si>
  <si>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</si>
  <si>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</si>
  <si>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</si>
  <si>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</si>
  <si>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</si>
  <si>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</si>
  <si>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</si>
  <si>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</si>
  <si>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</si>
  <si>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</si>
  <si>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</si>
  <si>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</si>
  <si>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</si>
  <si>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</si>
  <si>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</si>
  <si>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</si>
  <si>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</si>
  <si>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</si>
  <si>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</si>
  <si>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</si>
  <si>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</si>
  <si>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</si>
  <si>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</si>
  <si>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</si>
  <si>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</si>
  <si>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</si>
  <si>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</si>
  <si>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</si>
  <si>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</si>
  <si>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</si>
  <si>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</si>
  <si>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</si>
  <si>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</si>
  <si>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</si>
  <si>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</si>
  <si>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</si>
  <si>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</si>
  <si>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</si>
  <si>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</si>
  <si>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</si>
  <si>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</si>
  <si>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</si>
  <si>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</si>
  <si>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</si>
  <si>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</si>
  <si>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</si>
  <si>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</si>
  <si>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</si>
  <si>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</si>
  <si>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</si>
  <si>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</si>
  <si>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</si>
  <si>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</si>
  <si>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</si>
  <si>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</si>
  <si>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</si>
  <si>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</si>
  <si>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</si>
  <si>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</si>
  <si>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</si>
  <si>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</si>
  <si>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</si>
  <si>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</si>
  <si>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</si>
  <si>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</si>
  <si>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</si>
  <si>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</si>
  <si>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</si>
  <si>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</si>
  <si>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</si>
  <si>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</si>
  <si>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</si>
  <si>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</si>
  <si>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</si>
  <si>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</si>
  <si>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</si>
  <si>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</si>
  <si>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</si>
  <si>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</si>
  <si>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</si>
  <si>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</si>
  <si>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</si>
  <si>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</si>
  <si>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</si>
  <si>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</si>
  <si>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</si>
  <si>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</si>
  <si>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</si>
  <si>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</si>
  <si>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</si>
  <si>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</si>
  <si>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</si>
  <si>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</si>
  <si>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</si>
  <si>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</si>
  <si>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</si>
  <si>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</si>
  <si>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</si>
  <si>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</si>
  <si>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</si>
  <si>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</si>
  <si>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</si>
  <si>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</si>
  <si>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</si>
  <si>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</si>
  <si>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</si>
  <si>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</si>
  <si>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</si>
  <si>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</si>
  <si>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</si>
  <si>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</si>
  <si>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</si>
  <si>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</si>
  <si>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</si>
  <si>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</si>
  <si>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</si>
  <si>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</si>
  <si>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</si>
  <si>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</si>
  <si>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</si>
  <si>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</si>
  <si>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</si>
  <si>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</si>
  <si>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</si>
  <si>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</si>
  <si>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</si>
  <si>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</si>
  <si>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</si>
  <si>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</si>
  <si>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</si>
  <si>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</si>
  <si>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</si>
  <si>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</si>
  <si>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</si>
  <si>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</si>
  <si>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</si>
  <si>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</si>
  <si>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</si>
  <si>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</si>
  <si>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</si>
  <si>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</si>
  <si>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</si>
  <si>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</si>
  <si>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</si>
  <si>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</si>
  <si>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</si>
  <si>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</si>
  <si>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</si>
  <si>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</si>
  <si>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</si>
  <si>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</si>
  <si>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</si>
  <si>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</si>
  <si>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</si>
  <si>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</si>
  <si>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</si>
  <si>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</si>
  <si>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</si>
  <si>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</si>
  <si>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</si>
  <si>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</si>
  <si>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</si>
  <si>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</si>
  <si>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</si>
  <si>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</si>
  <si>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</si>
  <si>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</si>
  <si>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</si>
  <si>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</si>
  <si>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</si>
  <si>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</si>
  <si>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</si>
  <si>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</si>
  <si>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</si>
  <si>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</si>
  <si>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</si>
  <si>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</si>
  <si>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</si>
  <si>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</si>
  <si>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</si>
  <si>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</si>
  <si>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</si>
  <si>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</si>
  <si>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</si>
  <si>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</si>
  <si>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</si>
  <si>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</si>
  <si>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</si>
  <si>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</si>
  <si>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</si>
  <si>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</si>
  <si>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</si>
  <si>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</si>
  <si>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</si>
  <si>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</si>
  <si>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</si>
  <si>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</si>
  <si>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</si>
  <si>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</si>
  <si>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</si>
  <si>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</si>
  <si>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</si>
  <si>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</si>
  <si>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</si>
  <si>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</si>
  <si>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</si>
  <si>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</si>
  <si>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</si>
  <si>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</si>
  <si>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</si>
  <si>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</si>
  <si>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</si>
  <si>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</si>
  <si>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</si>
  <si>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</si>
  <si>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</si>
  <si>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</si>
  <si>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</si>
  <si>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</si>
  <si>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</si>
  <si>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</si>
  <si>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</si>
  <si>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</si>
  <si>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</si>
  <si>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</si>
  <si>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</si>
  <si>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</si>
  <si>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</si>
  <si>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</si>
  <si>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</si>
  <si>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</si>
  <si>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</si>
  <si>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</si>
  <si>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</si>
  <si>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</si>
  <si>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</si>
  <si>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</si>
  <si>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</si>
  <si>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</si>
  <si>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</si>
  <si>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</si>
  <si>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</si>
  <si>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</si>
  <si>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</si>
  <si>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</si>
  <si>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</si>
  <si>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</si>
  <si>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</si>
  <si>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</si>
  <si>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</si>
  <si>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</si>
  <si>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</si>
  <si>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</si>
  <si>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</si>
  <si>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</si>
  <si>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</si>
  <si>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</si>
  <si>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</si>
  <si>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</si>
  <si>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</si>
  <si>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</si>
  <si>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</si>
  <si>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</si>
  <si>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</si>
  <si>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</si>
  <si>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</si>
  <si>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</si>
  <si>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</si>
  <si>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</si>
  <si>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</si>
  <si>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</si>
  <si>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</si>
  <si>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</si>
  <si>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</si>
  <si>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</si>
  <si>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</si>
  <si>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</si>
  <si>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</si>
  <si>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</si>
  <si>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</si>
  <si>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</si>
  <si>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</si>
  <si>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</si>
  <si>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</si>
  <si>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</si>
  <si>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</si>
  <si>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</si>
  <si>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</si>
  <si>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</si>
  <si>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</si>
  <si>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</si>
  <si>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</si>
  <si>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</si>
  <si>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</si>
  <si>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</si>
  <si>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</si>
  <si>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</si>
  <si>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</si>
  <si>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</si>
  <si>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</si>
  <si>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</si>
  <si>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</si>
  <si>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</si>
  <si>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</si>
  <si>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</si>
  <si>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</si>
  <si>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</si>
  <si>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</si>
  <si>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</si>
  <si>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</si>
  <si>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</si>
  <si>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</si>
  <si>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</si>
  <si>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</si>
  <si>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</si>
  <si>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</si>
  <si>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</si>
  <si>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</si>
  <si>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</si>
  <si>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</si>
  <si>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</si>
  <si>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</si>
  <si>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</si>
  <si>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</si>
  <si>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</si>
  <si>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</si>
  <si>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</si>
  <si>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</si>
  <si>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</si>
  <si>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</si>
  <si>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</si>
  <si>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</si>
  <si>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</si>
  <si>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</si>
  <si>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</si>
  <si>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</si>
  <si>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</si>
  <si>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</si>
  <si>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</si>
  <si>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</si>
  <si>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</si>
  <si>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</si>
  <si>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</si>
  <si>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</si>
  <si>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</si>
  <si>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</si>
  <si>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</si>
  <si>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</si>
  <si>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</si>
  <si>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</si>
  <si>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</si>
  <si>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</si>
  <si>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</si>
  <si>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</si>
  <si>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</si>
  <si>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</si>
  <si>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</si>
  <si>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</si>
  <si>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</si>
  <si>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</si>
  <si>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</si>
  <si>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</si>
  <si>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</si>
  <si>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</si>
  <si>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</si>
  <si>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</si>
  <si>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</si>
  <si>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</si>
  <si>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</si>
  <si>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</si>
  <si>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</si>
  <si>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</si>
  <si>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</si>
  <si>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</si>
  <si>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</si>
  <si>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</si>
  <si>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</si>
  <si>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</si>
  <si>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</si>
  <si>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</si>
  <si>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</si>
  <si>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</si>
  <si>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</si>
  <si>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</si>
  <si>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</si>
  <si>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</si>
  <si>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</si>
  <si>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</si>
  <si>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</si>
  <si>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</si>
  <si>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</si>
  <si>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</si>
  <si>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</si>
  <si>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</si>
  <si>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</si>
  <si>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</si>
  <si>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</si>
  <si>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</si>
  <si>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</si>
  <si>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</si>
  <si>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</si>
  <si>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</si>
  <si>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</si>
  <si>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</si>
  <si>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</si>
  <si>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</si>
  <si>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</si>
  <si>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</si>
  <si>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</si>
  <si>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</si>
  <si>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</si>
  <si>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</si>
  <si>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</si>
  <si>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</si>
  <si>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</si>
  <si>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</si>
  <si>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</si>
  <si>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</si>
  <si>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</si>
  <si>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</si>
  <si>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</si>
  <si>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</si>
  <si>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</si>
  <si>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</si>
  <si>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</si>
  <si>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</si>
  <si>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</si>
  <si>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</si>
  <si>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</si>
  <si>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</si>
  <si>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</si>
  <si>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</si>
  <si>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</si>
  <si>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</si>
  <si>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</si>
  <si>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</si>
  <si>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</si>
  <si>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</si>
  <si>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</si>
  <si>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</si>
  <si>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</si>
  <si>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</si>
  <si>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</si>
  <si>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</si>
  <si>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</si>
  <si>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</si>
  <si>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</si>
  <si>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</si>
  <si>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</si>
  <si>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</si>
  <si>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</si>
  <si>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</si>
  <si>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</si>
  <si>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</si>
  <si>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</si>
  <si>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</si>
  <si>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</si>
  <si>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</si>
  <si>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</si>
  <si>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</si>
  <si>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</si>
  <si>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</si>
  <si>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</si>
  <si>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</si>
  <si>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</si>
  <si>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</si>
  <si>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</si>
  <si>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</si>
  <si>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</si>
  <si>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</si>
  <si>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</si>
  <si>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</si>
  <si>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</si>
  <si>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</si>
  <si>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</si>
  <si>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</si>
  <si>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</si>
  <si>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</si>
  <si>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</si>
  <si>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</si>
  <si>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</si>
  <si>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</si>
  <si>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</si>
  <si>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</si>
  <si>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</si>
  <si>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</si>
  <si>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</si>
  <si>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</si>
  <si>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</si>
  <si>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</si>
  <si>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</si>
  <si>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</si>
  <si>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</si>
  <si>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</si>
  <si>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</si>
  <si>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</si>
  <si>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</si>
  <si>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</si>
  <si>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</si>
  <si>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</si>
  <si>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</si>
  <si>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</si>
  <si>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</si>
  <si>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</si>
  <si>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</si>
  <si>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</si>
  <si>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</si>
  <si>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</si>
  <si>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</si>
  <si>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</si>
  <si>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</si>
  <si>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</si>
  <si>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</si>
  <si>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</si>
  <si>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</si>
  <si>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</si>
  <si>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</si>
  <si>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</si>
  <si>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</si>
  <si>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</si>
  <si>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</si>
  <si>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</si>
  <si>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</si>
  <si>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</si>
  <si>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</si>
  <si>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</si>
  <si>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</si>
  <si>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</si>
  <si>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</si>
  <si>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</si>
  <si>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</si>
  <si>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</si>
  <si>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</si>
  <si>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</si>
  <si>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</si>
  <si>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</si>
  <si>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</si>
  <si>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</si>
  <si>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</si>
  <si>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</si>
  <si>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</si>
  <si>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</si>
  <si>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</si>
  <si>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</si>
  <si>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</si>
  <si>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</si>
  <si>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</si>
  <si>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</si>
  <si>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</si>
  <si>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</si>
  <si>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</si>
  <si>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</si>
  <si>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</si>
  <si>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</si>
  <si>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</si>
  <si>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</si>
  <si>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</si>
  <si>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</si>
  <si>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</si>
  <si>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</si>
  <si>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</si>
  <si>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</si>
  <si>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</si>
  <si>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</si>
  <si>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</si>
  <si>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</si>
  <si>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Team at site TS</t>
  </si>
  <si>
    <t>PCM-20251212-00000827</t>
  </si>
  <si>
    <t>ETA 40 min</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</si>
  <si>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</si>
  <si>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</si>
  <si>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</si>
  <si>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</si>
  <si>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</si>
  <si>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</si>
  <si>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</si>
  <si>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</si>
  <si>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</si>
  <si>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</si>
  <si>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</si>
  <si>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PCM-20251211-00000197</t>
  </si>
  <si>
    <t xml:space="preserve">Sector Flapping , Site Located inside Safa palace and access issue due to permit expired </t>
  </si>
  <si>
    <t>PCM-20251212-00000586</t>
  </si>
  <si>
    <t>ETA 10min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</si>
</sst>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8" totalsRowShown="0" headerRowDxfId="97" dataDxfId="96" headerRowBorderDxfId="94" tableBorderDxfId="95" totalsRowBorderDxfId="93">
  <autoFilter ref="A1:L12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3" totalsRowShown="0" headerRowDxfId="80" dataDxfId="79" headerRowBorderDxfId="77" tableBorderDxfId="78" totalsRowBorderDxfId="76">
  <autoFilter ref="A1:L2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7" totalsRowShown="0" headerRowDxfId="63" dataDxfId="62" headerRowBorderDxfId="60" tableBorderDxfId="61">
  <autoFilter ref="A1:L85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 totalsRowShown="0" headerRowDxfId="47" dataDxfId="46" headerRowBorderDxfId="44" tableBorderDxfId="45" totalsRowBorderDxfId="43">
  <autoFilter ref="A1:L5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65" totalsRowShown="0" headerRowDxfId="30" dataDxfId="29" headerRowBorderDxfId="27" tableBorderDxfId="28">
  <autoFilter ref="A1:M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46" totalsRowShown="0" headerRowDxfId="13" tableBorderDxfId="12">
  <autoFilter ref="A1:L34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8"/>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340.7212128472238</v>
      </c>
      <c r="H2" s="73">
        <v>45662.943402777775</v>
      </c>
      <c r="I2" s="56" t="str">
        <f>IFERROR(VLOOKUP(D2,DB!A:F,6,0),"")</f>
        <v>Generator-SG</v>
      </c>
      <c r="J2" s="56" t="str">
        <f>IFERROR(VLOOKUP(D2,DB!A:G,7,0),"")</f>
        <v>Dead</v>
      </c>
      <c r="K2" s="64" t="s">
        <v>39107</v>
      </c>
      <c r="L2" s="62" t="str">
        <f>IFERROR(VLOOKUP(D2,DB!A:I,9,0),"")</f>
        <v>Latis</v>
      </c>
    </row>
    <row r="3" spans="1:15" ht="15" customHeight="1">
      <c r="A3" s="124"/>
      <c r="B3" s="123" t="str">
        <f>IFERROR(VLOOKUP(D3,DB!A:K,11,0),"")</f>
        <v/>
      </c>
      <c r="C3" s="123"/>
      <c r="D3" s="56"/>
      <c r="E3" s="122"/>
      <c r="F3" s="121"/>
      <c r="G3" s="120">
        <f ca="1">IFERROR(NOW()-F3,"-")</f>
        <v>46003.66963877315</v>
      </c>
      <c r="H3" s="121"/>
      <c r="I3" s="123" t="str">
        <f>IFERROR(VLOOKUP(D3,DB!A:F,6,0),"")</f>
        <v/>
      </c>
      <c r="J3" s="123" t="str">
        <f>IFERROR(VLOOKUP(D3,DB!A:G,7,0),"")</f>
        <v/>
      </c>
      <c r="K3" s="119"/>
      <c r="L3" s="118" t="str">
        <f>IFERROR(VLOOKUP(D3,DB!A:I,9,0),"")</f>
        <v/>
      </c>
    </row>
    <row r="4" spans="1:15" ht="15" customHeight="1">
      <c r="A4" s="124"/>
      <c r="B4" s="123" t="str">
        <f>IFERROR(VLOOKUP(D4,DB!A:K,11,0),"")</f>
        <v/>
      </c>
      <c r="C4" s="123"/>
      <c r="D4" s="56"/>
      <c r="E4" s="122"/>
      <c r="F4" s="121"/>
      <c r="G4" s="120">
        <f ca="1">IFERROR(NOW()-F4,"-")</f>
        <v>46003.66963877315</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46003.66963877315</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46003.66963877315</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46003.66963877315</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46003.66963877315</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46003.66963877315</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46003.66963877315</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46003.66963877315</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46003.66963877315</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46003.66963877315</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46003.66963877315</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46003.66963877315</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46003.66963877315</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46003.66963877315</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46003.66963877315</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46003.66963877315</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46003.66963877315</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46003.66963877315</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46003.66963877315</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46003.66963877315</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46003.66963877315</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46003.66963877315</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46003.66963877315</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46003.66963877315</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46003.66963877315</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46003.66963877315</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46003.66963877315</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46003.66963877315</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46003.66963877315</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46003.66963877315</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46003.66963877315</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46003.66963877315</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46003.66963877315</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46003.66963877315</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46003.66963877315</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46003.66963877315</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46003.66963877315</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46003.66963877315</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46003.66963877315</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46003.66963877315</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46003.66963877315</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46003.66963877315</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46003.66963877315</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46003.66963877315</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46003.66963877315</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46003.66963877315</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46003.66963877315</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46003.66963877315</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46003.66963877315</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46003.66963877315</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46003.66963877315</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46003.66963877315</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46003.66963877315</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46003.66963877315</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46003.66963877315</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46003.66963877315</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46003.66963877315</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46003.66963877315</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46003.66963877315</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46003.66963877315</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46003.66963877315</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46003.66963877315</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46003.66963877315</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46003.66963877315</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46003.66963877315</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46003.66963877315</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46003.66963877315</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46003.66963877315</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46003.66963877315</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46003.66963877315</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46003.66963877315</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46003.66963877315</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46003.66963877315</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46003.66963877315</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46003.66963877315</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46003.66963877315</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46003.66963877315</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46003.66963877315</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46003.66963877315</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46003.66963877315</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46003.66963877315</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46003.66963877315</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46003.66963877315</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46003.66963877315</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46003.66963877315</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46003.66963877315</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46003.66963877315</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46003.66963877315</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46003.66963877315</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46003.66963877315</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46003.66963877315</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46003.66963877315</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46003.66963877315</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46003.66963877315</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46003.66963877315</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46003.66963877315</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46003.66963877315</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46003.66963877315</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46003.66963877315</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46003.66963877315</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46003.66963877315</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46003.66963877315</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46003.66963877315</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46003.66963877315</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46003.66963877315</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46003.66963877315</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46003.66963877315</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46003.66963877315</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46003.66963877315</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46003.66963877315</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46003.66963877315</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46003.66963877315</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46003.66963877315</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46003.66963877315</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46003.66963877315</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46003.66963877315</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46003.66963877315</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46003.66963877315</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46003.66963877315</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46003.66963877315</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46003.66963877315</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46003.66963877315</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46003.66963877315</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46003.66963877315</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46003.66963877315</v>
      </c>
      <c r="H128" s="121"/>
      <c r="I128" s="123" t="str">
        <f>IFERROR(VLOOKUP(D128,DB!A:F,6,0),"")</f>
        <v/>
      </c>
      <c r="J128" s="123" t="str">
        <f>IFERROR(VLOOKUP(D128,DB!A:G,7,0),"")</f>
        <v/>
      </c>
      <c r="K128" s="119"/>
      <c r="L128" s="118" t="str">
        <f>IFERROR(VLOOKUP(D128,DB!A:I,9,0),"")</f>
        <v/>
      </c>
    </row>
  </sheetData>
  <customSheetViews>
    <customSheetView guid="{F6042A99-DD27-4453-835D-0834D95730CC}" filter="1" showAutoFilter="1">
      <pageMargins left="0" right="0" top="0" bottom="0" header="0" footer="0"/>
      <autoFilter ref="B1:M1" xr:uid="{A55ED634-2101-46E5-838D-99149CEC5235}"/>
    </customSheetView>
  </customSheetViews>
  <dataValidations count="2">
    <dataValidation allowBlank="1" showInputMessage="1" showErrorMessage="1" sqref="E1" xr:uid="{5DBA255D-CDD9-49FB-AD3C-AF70AB4EE696}"/>
    <dataValidation type="list" allowBlank="1" showInputMessage="1" showErrorMessage="1" sqref="E2:E12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3"/>
  <sheetViews>
    <sheetView tabSelected="1" workbookViewId="0">
      <selection activeCell="D13" sqref="D13"/>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178.66980081018846</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19.282219791668467</v>
      </c>
      <c r="H4" s="97">
        <v>45984.381168981483</v>
      </c>
      <c r="I4" s="18" t="str">
        <f>IFERROR(VLOOKUP(D4,DB!A:F,6,0),"")</f>
        <v>SCECO</v>
      </c>
      <c r="J4" s="18" t="str">
        <f>IFERROR(VLOOKUP(D4,DB!A:G,7,0),"")</f>
        <v>Vandalized</v>
      </c>
      <c r="K4" s="19" t="s">
        <v>39115</v>
      </c>
      <c r="L4" s="18" t="str">
        <f>IFERROR(VLOOKUP(D4,DB!A:I,9,0),"")</f>
        <v>Latis</v>
      </c>
    </row>
    <row r="5" spans="1:12" s="149" customFormat="1" ht="28.5" customHeight="1">
      <c r="A5" s="150" t="s">
        <v>39116</v>
      </c>
      <c r="B5" s="58" t="str">
        <f>IFERROR(VLOOKUP(D5,DB!A:K,11,0),"")</f>
        <v>R2</v>
      </c>
      <c r="C5" s="58">
        <v>1</v>
      </c>
      <c r="D5" s="58" t="s">
        <v>22828</v>
      </c>
      <c r="E5" s="81" t="s">
        <v>39117</v>
      </c>
      <c r="F5" s="71">
        <v>45997.355381944442</v>
      </c>
      <c r="G5" s="72">
        <f ca="1">IFERROR(NOW()-F5,"-")</f>
        <v>6.3142568287075846</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27889</v>
      </c>
      <c r="E6" s="81" t="s">
        <v>39106</v>
      </c>
      <c r="F6" s="97">
        <v>46000.831909722219</v>
      </c>
      <c r="G6" s="98">
        <f ca="1">IFERROR(NOW()-F6,"-")</f>
        <v>2.8377290509306476</v>
      </c>
      <c r="H6" s="97">
        <v>46001.70820601852</v>
      </c>
      <c r="I6" s="18" t="str">
        <f>IFERROR(VLOOKUP(D6,DB!A:F,6,0),"")</f>
        <v>SCECO-Rental-Genset</v>
      </c>
      <c r="J6" s="18" t="str">
        <f>IFERROR(VLOOKUP(D6,DB!A:G,7,0),"")</f>
        <v>In progress</v>
      </c>
      <c r="K6" s="19" t="s">
        <v>39120</v>
      </c>
      <c r="L6" s="18" t="str">
        <f>IFERROR(VLOOKUP(D6,DB!A:I,9,0),"")</f>
        <v>Latis</v>
      </c>
    </row>
    <row r="7" spans="1:12" ht="31.5" customHeight="1">
      <c r="A7" s="96"/>
      <c r="B7" s="18" t="str">
        <f>IFERROR(VLOOKUP(D7,DB!A:K,11,0),"")</f>
        <v/>
      </c>
      <c r="C7" s="18"/>
      <c r="D7" s="18"/>
      <c r="E7" s="81"/>
      <c r="F7" s="97"/>
      <c r="G7" s="98">
        <f ca="1">IFERROR(NOW()-F7,"-")</f>
        <v>46003.66963877315</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46003.66963877315</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46003.66963877315</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46003.66963877315</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46003.66963877315</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46003.66963877315</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46003.66963877315</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46003.66963877315</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46003.66963877315</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46003.66963877315</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46003.66963877315</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46003.66963877315</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46003.66963877315</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46003.66963877315</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46003.66963877315</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46003.66963877315</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46003.66963877315</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46003.66963877315</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46003.66963877315</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46003.66963877315</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46003.66963877315</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46003.66963877315</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46003.66963877315</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46003.66963877315</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46003.66963877315</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46003.66963877315</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46003.66963877315</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46003.66963877315</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46003.66963877315</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46003.66963877315</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46003.66963877315</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46003.66963877315</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46003.66963877315</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46003.66963877315</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46003.66963877315</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46003.66963877315</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46003.66963877315</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46003.66963877315</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46003.66963877315</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46003.66963877315</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46003.66963877315</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46003.66963877315</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46003.66963877315</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46003.66963877315</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46003.66963877315</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46003.66963877315</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46003.66963877315</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46003.66963877315</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46003.66963877315</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46003.66963877315</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46003.66963877315</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46003.66963877315</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46003.66963877315</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46003.66963877315</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46003.66963877315</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46003.66963877315</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46003.66963877315</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46003.66963877315</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46003.66963877315</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46003.66963877315</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46003.66963877315</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46003.66963877315</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46003.66963877315</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46003.66963877315</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46003.66963877315</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46003.66963877315</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46003.66963877315</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46003.66963877315</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46003.66963877315</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46003.66963877315</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46003.66963877315</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46003.66963877315</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46003.66963877315</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46003.66963877315</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46003.66963877315</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46003.66963877315</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46003.66963877315</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46003.66963877315</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46003.66963877315</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46003.66963877315</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46003.66963877315</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46003.66963877315</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46003.66963877315</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46003.66963877315</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46003.66963877315</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46003.66963877315</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46003.66963877315</v>
      </c>
      <c r="H93" s="97"/>
      <c r="I93" s="18" t="str">
        <f>IFERROR(VLOOKUP(D93,DB!A:F,6,0),"")</f>
        <v/>
      </c>
      <c r="J93" s="18" t="str">
        <f>IFERROR(VLOOKUP(D93,DB!A:G,7,0),"")</f>
        <v/>
      </c>
      <c r="K93" s="19"/>
      <c r="L93" s="18" t="str">
        <f>IFERROR(VLOOKUP(D93,DB!A:I,9,0),"")</f>
        <v/>
      </c>
    </row>
    <row r="94" spans="1:12" ht="31.5" customHeight="1">
      <c r="A94" s="144"/>
      <c r="B94" s="145" t="str">
        <f>IFERROR(VLOOKUP(D94,DB!A:K,11,0),"")</f>
        <v/>
      </c>
      <c r="C94" s="145"/>
      <c r="D94" s="145"/>
      <c r="E94" s="145"/>
      <c r="F94" s="146"/>
      <c r="G94" s="147">
        <f ca="1">IFERROR(NOW()-F94,"-")</f>
        <v>46003.66963877315</v>
      </c>
      <c r="H94" s="146"/>
      <c r="I94" s="145" t="str">
        <f>IFERROR(VLOOKUP(D94,DB!A:F,6,0),"")</f>
        <v/>
      </c>
      <c r="J94" s="145" t="str">
        <f>IFERROR(VLOOKUP(D94,DB!A:G,7,0),"")</f>
        <v/>
      </c>
      <c r="K94" s="148"/>
      <c r="L94" s="145" t="str">
        <f>IFERROR(VLOOKUP(D94,DB!A:I,9,0),"")</f>
        <v/>
      </c>
    </row>
    <row r="95" spans="1:12" ht="31.5" customHeight="1">
      <c r="A95" s="96"/>
      <c r="B95" s="18" t="str">
        <f>IFERROR(VLOOKUP(D95,DB!A:K,11,0),"")</f>
        <v/>
      </c>
      <c r="C95" s="18"/>
      <c r="D95" s="18"/>
      <c r="E95" s="18"/>
      <c r="F95" s="97"/>
      <c r="G95" s="98">
        <f ca="1">IFERROR(NOW()-F95,"-")</f>
        <v>46003.66963877315</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46003.66963877315</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46003.66963877315</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46003.66963877315</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46003.66963877315</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46003.66963877315</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46003.66963877315</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46003.66963877315</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46003.66963877315</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46003.66963877315</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46003.66963877315</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46003.66963877315</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46003.66963877315</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46003.66963877315</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46003.66963877315</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46003.66963877315</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46003.66963877315</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46003.66963877315</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46003.66963877315</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46003.66963877315</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46003.66963877315</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46003.66963877315</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46003.66963877315</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46003.66963877315</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46003.66963877315</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46003.66963877315</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46003.66963877315</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46003.66963877315</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46003.66963877315</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46003.66963877315</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46003.66963877315</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46003.66963877315</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46003.66963877315</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46003.66963877315</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46003.66963877315</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46003.66963877315</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46003.66963877315</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46003.66963877315</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46003.66963877315</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46003.66963877315</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46003.66963877315</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46003.66963877315</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46003.66963877315</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46003.66963877315</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46003.66963877315</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46003.66963877315</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46003.66963877315</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46003.66963877315</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46003.66963877315</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46003.66963877315</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46003.66963877315</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46003.66963877315</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46003.66963877315</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46003.66963877315</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46003.66963877315</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46003.66963877315</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46003.66963877315</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46003.66963877315</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46003.66963877315</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46003.66963877315</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46003.66963877315</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46003.66963877315</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46003.66963877315</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46003.66963877315</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46003.66963877315</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46003.66963877315</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46003.66963877315</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46003.66963877315</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46003.66963877315</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46003.66963877315</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46003.66963877315</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46003.66963877315</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46003.66963877315</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46003.66963877315</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46003.66963877315</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46003.66963877315</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46003.66963877315</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46003.66963877315</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46003.66963877315</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46003.66963877315</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46003.66963877315</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46003.66963877315</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46003.66963877315</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46003.66963877315</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46003.66963877315</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46003.66963877315</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46003.66963877315</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46003.66963877315</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46003.66963877315</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46003.66963877315</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46003.66963877315</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46003.66963877315</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46003.66963877315</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46003.66963877315</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46003.66963877315</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46003.66963877315</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46003.66963877315</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46003.66963877315</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46003.66963877315</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46003.66963877315</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46003.66963877315</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46003.66963877315</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46003.66963877315</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46003.66963877315</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46003.66963877315</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46003.66963877315</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46003.66963877315</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46003.66963877315</v>
      </c>
      <c r="H202" s="97"/>
      <c r="I202" s="18" t="str">
        <f>IFERROR(VLOOKUP(D202,DB!A:F,6,0),"")</f>
        <v/>
      </c>
      <c r="J202" s="18" t="str">
        <f>IFERROR(VLOOKUP(D202,DB!A:G,7,0),"")</f>
        <v/>
      </c>
      <c r="K202" s="19"/>
      <c r="L202" s="18" t="str">
        <f>IFERROR(VLOOKUP(D202,DB!A:I,9,0),"")</f>
        <v/>
      </c>
    </row>
    <row r="203" spans="1:12" ht="31.5" customHeight="1">
      <c r="A203" s="144"/>
      <c r="B203" s="145" t="str">
        <f>IFERROR(VLOOKUP(D203,DB!A:K,11,0),"")</f>
        <v/>
      </c>
      <c r="C203" s="145"/>
      <c r="D203" s="145"/>
      <c r="E203" s="145"/>
      <c r="F203" s="146"/>
      <c r="G203" s="147">
        <f ca="1">IFERROR(NOW()-F203,"-")</f>
        <v>46003.66963877315</v>
      </c>
      <c r="H203" s="146"/>
      <c r="I203" s="145" t="str">
        <f>IFERROR(VLOOKUP(D203,DB!A:F,6,0),"")</f>
        <v/>
      </c>
      <c r="J203" s="145" t="str">
        <f>IFERROR(VLOOKUP(D203,DB!A:G,7,0),"")</f>
        <v/>
      </c>
      <c r="K203" s="148"/>
      <c r="L203" s="145" t="str">
        <f>IFERROR(VLOOKUP(D203,DB!A:I,9,0),"")</f>
        <v/>
      </c>
    </row>
  </sheetData>
  <dataValidations count="2">
    <dataValidation allowBlank="1" showInputMessage="1" showErrorMessage="1" sqref="E1" xr:uid="{4D935161-CDD3-4592-B877-3FB59C99E142}"/>
    <dataValidation type="list" allowBlank="1" showInputMessage="1" showErrorMessage="1" sqref="E3:E7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7"/>
  <sheetViews>
    <sheetView workbookViewId="0">
      <selection activeCell="J15" sqref="J15"/>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0" ca="1" si="0">IFERROR(NOW()-F2,"-")</f>
        <v>46003.66963877315</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46003.66963877315</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46003.66963877315</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46003.66963877315</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46003.66963877315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46003.66963877315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46003.66963877315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46003.66963877315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46003.66963877315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ref="G11:G74" ca="1" si="1">IFERROR(NOW()-F11,"-")</f>
        <v>46003.66963877315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1"/>
        <v>46003.66963877315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46003.66963877315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46003.66963877315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46003.66963877315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46003.66963877315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46003.66963877315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46003.66963877315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46003.66963877315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46003.66963877315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46003.66963877315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46003.66963877315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46003.66963877315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46003.66963877315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46003.66963877315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46003.66963877315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46003.66963877315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46003.66963877315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46003.66963877315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46003.66963877315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46003.66963877315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46003.66963877315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46003.66963877315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46003.66963877315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46003.66963877315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46003.66963877315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46003.66963877315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46003.66963877315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46003.66963877315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46003.66963877315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46003.66963877315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46003.66963877315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46003.66963877315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46003.66963877315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46003.66963877315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46003.66963877315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46003.66963877315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46003.66963877315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46003.66963877315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46003.66963877315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46003.66963877315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46003.66963877315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46003.66963877315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46003.66963877315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46003.66963877315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46003.66963877315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46003.66963877315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46003.66963877315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46003.66963877315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46003.66963877315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46003.66963877315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46003.66963877315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46003.66963877315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46003.66963877315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46003.66963877315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46003.66963877315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46003.66963877315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46003.66963877315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46003.66963877315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46003.66963877315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46003.66963877315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46003.66963877315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46003.66963877315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46003.66963877315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ref="G75:G138" ca="1" si="2">IFERROR(NOW()-F75,"-")</f>
        <v>46003.66963877315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46003.66963877315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46003.66963877315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46003.66963877315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46003.66963877315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46003.66963877315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46003.66963877315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46003.66963877315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46003.66963877315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46003.66963877315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46003.66963877315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46003.66963877315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46003.66963877315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46003.66963877315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46003.66963877315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46003.66963877315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46003.66963877315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46003.66963877315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46003.66963877315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46003.66963877315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46003.66963877315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46003.66963877315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46003.66963877315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46003.66963877315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46003.66963877315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46003.66963877315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46003.66963877315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46003.66963877315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46003.66963877315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46003.66963877315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46003.66963877315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46003.66963877315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46003.66963877315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46003.66963877315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46003.66963877315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46003.66963877315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46003.66963877315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46003.66963877315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46003.66963877315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46003.66963877315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46003.66963877315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46003.66963877315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46003.66963877315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46003.66963877315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46003.66963877315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46003.66963877315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46003.66963877315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46003.66963877315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46003.66963877315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46003.66963877315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46003.66963877315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46003.66963877315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46003.66963877315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46003.66963877315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46003.66963877315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46003.66963877315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46003.66963877315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46003.66963877315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46003.66963877315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46003.66963877315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46003.66963877315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46003.66963877315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46003.66963877315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46003.66963877315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ref="G139:G202" ca="1" si="3">IFERROR(NOW()-F139,"-")</f>
        <v>46003.66963877315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46003.66963877315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46003.66963877315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46003.66963877315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46003.66963877315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46003.66963877315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46003.66963877315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46003.66963877315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46003.66963877315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46003.66963877315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46003.66963877315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46003.66963877315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46003.66963877315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46003.66963877315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46003.66963877315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46003.66963877315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46003.66963877315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46003.66963877315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46003.66963877315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46003.66963877315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46003.66963877315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46003.66963877315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46003.66963877315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46003.66963877315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46003.66963877315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46003.66963877315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46003.66963877315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46003.66963877315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46003.66963877315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46003.66963877315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46003.66963877315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46003.66963877315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46003.66963877315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46003.66963877315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46003.66963877315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46003.66963877315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46003.66963877315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46003.66963877315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46003.66963877315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46003.66963877315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46003.66963877315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46003.66963877315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46003.66963877315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46003.66963877315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46003.66963877315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46003.66963877315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46003.66963877315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46003.66963877315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46003.66963877315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46003.66963877315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46003.66963877315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46003.66963877315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46003.66963877315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46003.66963877315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46003.66963877315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46003.66963877315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46003.66963877315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46003.66963877315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46003.66963877315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46003.66963877315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46003.66963877315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46003.66963877315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46003.66963877315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46003.66963877315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ref="G203:G266" ca="1" si="4">IFERROR(NOW()-F203,"-")</f>
        <v>46003.66963877315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46003.66963877315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46003.66963877315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46003.66963877315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46003.66963877315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46003.66963877315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46003.66963877315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46003.66963877315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46003.66963877315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46003.66963877315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46003.66963877315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46003.66963877315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46003.66963877315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46003.66963877315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46003.66963877315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46003.66963877315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46003.66963877315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46003.66963877315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46003.66963877315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46003.66963877315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46003.66963877315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46003.66963877315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46003.66963877315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46003.66963877315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46003.66963877315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46003.66963877315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46003.66963877315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46003.66963877315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46003.66963877315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46003.66963877315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46003.66963877315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46003.66963877315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46003.66963877315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46003.66963877315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46003.66963877315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46003.66963877315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46003.66963877315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46003.66963877315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46003.66963877315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46003.66963877315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46003.66963877315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46003.66963877315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46003.66963877315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46003.66963877315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46003.66963877315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46003.66963877315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46003.66963877315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46003.66963877315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46003.66963877315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46003.66963877315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46003.66963877315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46003.66963877315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46003.66963877315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46003.66963877315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46003.66963877315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46003.66963877315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46003.66963877315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46003.66963877315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46003.66963877315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46003.66963877315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46003.66963877315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46003.66963877315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46003.66963877315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46003.66963877315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ref="G267:G330" ca="1" si="5">IFERROR(NOW()-F267,"-")</f>
        <v>46003.66963877315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46003.66963877315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46003.66963877315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46003.66963877315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46003.66963877315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46003.66963877315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46003.66963877315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46003.66963877315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46003.66963877315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46003.66963877315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46003.66963877315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46003.66963877315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46003.66963877315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46003.66963877315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46003.66963877315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46003.66963877315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46003.66963877315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46003.66963877315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46003.66963877315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46003.66963877315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46003.66963877315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46003.66963877315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46003.66963877315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46003.66963877315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46003.66963877315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46003.66963877315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46003.66963877315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46003.66963877315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46003.66963877315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46003.66963877315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46003.66963877315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46003.66963877315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46003.66963877315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46003.66963877315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46003.66963877315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46003.66963877315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46003.66963877315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46003.66963877315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46003.66963877315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46003.66963877315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46003.66963877315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46003.66963877315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46003.66963877315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46003.66963877315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46003.66963877315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46003.66963877315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46003.66963877315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46003.66963877315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46003.66963877315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46003.66963877315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46003.66963877315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46003.66963877315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46003.66963877315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46003.66963877315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46003.66963877315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46003.66963877315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46003.66963877315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46003.66963877315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46003.66963877315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46003.66963877315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46003.66963877315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46003.66963877315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46003.66963877315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46003.66963877315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ref="G331:G394" ca="1" si="6">IFERROR(NOW()-F331,"-")</f>
        <v>46003.66963877315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46003.66963877315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46003.66963877315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46003.66963877315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46003.66963877315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46003.66963877315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46003.66963877315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46003.66963877315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46003.66963877315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46003.66963877315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46003.66963877315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46003.66963877315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46003.66963877315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46003.66963877315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46003.66963877315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46003.66963877315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46003.66963877315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46003.66963877315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46003.66963877315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46003.66963877315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46003.66963877315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46003.66963877315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46003.66963877315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46003.66963877315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46003.66963877315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46003.66963877315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46003.66963877315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46003.66963877315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46003.66963877315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46003.66963877315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46003.66963877315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46003.66963877315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46003.66963877315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46003.66963877315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46003.66963877315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46003.66963877315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46003.66963877315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46003.66963877315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46003.66963877315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46003.66963877315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46003.66963877315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46003.66963877315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46003.66963877315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46003.66963877315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46003.66963877315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46003.66963877315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46003.66963877315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46003.66963877315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46003.66963877315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46003.66963877315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46003.66963877315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46003.66963877315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46003.66963877315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46003.66963877315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46003.66963877315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46003.66963877315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46003.66963877315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46003.66963877315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46003.66963877315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46003.66963877315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46003.66963877315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46003.66963877315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46003.66963877315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46003.66963877315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ref="G395:G458" ca="1" si="7">IFERROR(NOW()-F395,"-")</f>
        <v>46003.66963877315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46003.66963877315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46003.66963877315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46003.66963877315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46003.66963877315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46003.66963877315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46003.66963877315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46003.66963877315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46003.66963877315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46003.66963877315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46003.66963877315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46003.66963877315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46003.66963877315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46003.66963877315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46003.66963877315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46003.66963877315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46003.66963877315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46003.66963877315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46003.66963877315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46003.66963877315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46003.66963877315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46003.66963877315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46003.66963877315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46003.66963877315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46003.66963877315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46003.66963877315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46003.66963877315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46003.66963877315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46003.66963877315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46003.66963877315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46003.66963877315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46003.66963877315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46003.66963877315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46003.66963877315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46003.66963877315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46003.66963877315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46003.66963877315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46003.66963877315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46003.66963877315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46003.66963877315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46003.66963877315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46003.66963877315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46003.66963877315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46003.66963877315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46003.66963877315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46003.66963877315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46003.66963877315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46003.66963877315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46003.66963877315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46003.66963877315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46003.66963877315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46003.66963877315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46003.66963877315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46003.66963877315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46003.66963877315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46003.66963877315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46003.66963877315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46003.66963877315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46003.66963877315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46003.66963877315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46003.66963877315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46003.66963877315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46003.66963877315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46003.66963877315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ref="G459:G522" ca="1" si="8">IFERROR(NOW()-F459,"-")</f>
        <v>46003.66963877315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46003.66963877315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46003.66963877315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46003.66963877315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46003.66963877315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46003.66963877315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46003.66963877315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46003.66963877315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46003.66963877315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46003.66963877315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46003.66963877315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46003.66963877315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46003.66963877315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46003.66963877315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46003.66963877315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46003.66963877315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46003.66963877315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46003.66963877315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46003.66963877315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46003.66963877315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46003.66963877315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46003.66963877315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46003.66963877315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46003.66963877315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46003.66963877315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46003.66963877315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46003.66963877315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46003.66963877315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46003.66963877315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46003.66963877315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46003.66963877315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46003.66963877315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46003.66963877315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46003.66963877315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46003.66963877315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46003.66963877315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46003.66963877315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46003.66963877315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46003.66963877315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46003.66963877315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46003.66963877315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46003.66963877315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46003.66963877315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46003.66963877315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46003.66963877315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46003.66963877315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46003.66963877315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46003.66963877315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46003.66963877315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46003.66963877315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46003.66963877315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46003.66963877315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46003.66963877315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46003.66963877315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46003.66963877315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46003.66963877315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46003.66963877315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46003.66963877315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46003.66963877315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46003.66963877315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46003.66963877315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46003.66963877315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46003.66963877315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46003.66963877315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ref="G523:G586" ca="1" si="9">IFERROR(NOW()-F523,"-")</f>
        <v>46003.66963877315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46003.66963877315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46003.66963877315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46003.66963877315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46003.66963877315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46003.66963877315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46003.66963877315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46003.66963877315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46003.66963877315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46003.66963877315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46003.66963877315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46003.66963877315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46003.66963877315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46003.66963877315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46003.66963877315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46003.66963877315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46003.66963877315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46003.66963877315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46003.66963877315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46003.66963877315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46003.66963877315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46003.66963877315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46003.66963877315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46003.66963877315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46003.66963877315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46003.66963877315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46003.66963877315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46003.66963877315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46003.66963877315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46003.66963877315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46003.66963877315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46003.66963877315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46003.66963877315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46003.66963877315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46003.66963877315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46003.66963877315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46003.66963877315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46003.66963877315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46003.66963877315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46003.66963877315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46003.66963877315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46003.66963877315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46003.66963877315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46003.66963877315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46003.66963877315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46003.66963877315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46003.66963877315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46003.66963877315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46003.66963877315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46003.66963877315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46003.66963877315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46003.66963877315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46003.66963877315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46003.66963877315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46003.66963877315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46003.66963877315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46003.66963877315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46003.66963877315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46003.66963877315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46003.66963877315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46003.66963877315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46003.66963877315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46003.66963877315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46003.66963877315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ref="G587:G650" ca="1" si="10">IFERROR(NOW()-F587,"-")</f>
        <v>46003.66963877315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46003.66963877315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46003.66963877315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46003.66963877315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46003.66963877315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46003.66963877315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46003.66963877315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46003.66963877315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46003.66963877315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46003.66963877315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46003.66963877315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46003.66963877315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46003.66963877315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46003.66963877315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46003.66963877315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46003.66963877315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46003.66963877315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46003.66963877315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46003.66963877315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46003.66963877315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46003.66963877315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46003.66963877315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46003.66963877315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46003.66963877315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46003.66963877315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46003.66963877315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46003.66963877315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46003.66963877315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46003.66963877315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46003.66963877315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46003.66963877315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46003.66963877315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46003.66963877315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46003.66963877315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46003.66963877315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46003.66963877315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46003.66963877315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46003.66963877315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46003.66963877315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46003.66963877315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46003.66963877315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46003.66963877315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46003.66963877315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46003.66963877315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46003.66963877315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46003.66963877315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46003.66963877315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46003.66963877315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46003.66963877315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46003.66963877315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46003.66963877315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46003.66963877315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46003.66963877315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46003.66963877315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46003.66963877315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46003.66963877315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46003.66963877315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46003.66963877315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46003.66963877315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46003.66963877315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46003.66963877315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46003.66963877315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46003.66963877315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46003.66963877315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ref="G651:G714" ca="1" si="11">IFERROR(NOW()-F651,"-")</f>
        <v>46003.66963877315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46003.66963877315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46003.66963877315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46003.66963877315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46003.66963877315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46003.66963877315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46003.66963877315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46003.66963877315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46003.66963877315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46003.66963877315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46003.66963877315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46003.66963877315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46003.66963877315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46003.66963877315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46003.66963877315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46003.66963877315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46003.66963877315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46003.66963877315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46003.66963877315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46003.66963877315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46003.66963877315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46003.66963877315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46003.66963877315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46003.66963877315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46003.66963877315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46003.66963877315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46003.66963877315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46003.66963877315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46003.66963877315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46003.66963877315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46003.66963877315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46003.66963877315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46003.66963877315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46003.66963877315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46003.66963877315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46003.66963877315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46003.66963877315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46003.66963877315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46003.66963877315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46003.66963877315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46003.66963877315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46003.66963877315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46003.66963877315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46003.66963877315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46003.66963877315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46003.66963877315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46003.66963877315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46003.66963877315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46003.66963877315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46003.66963877315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46003.66963877315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46003.66963877315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46003.66963877315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46003.66963877315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46003.66963877315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46003.66963877315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46003.66963877315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46003.66963877315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46003.66963877315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46003.66963877315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46003.66963877315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46003.66963877315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46003.66963877315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46003.66963877315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ref="G715:G778" ca="1" si="12">IFERROR(NOW()-F715,"-")</f>
        <v>46003.66963877315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46003.66963877315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46003.66963877315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46003.66963877315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46003.66963877315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46003.66963877315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46003.66963877315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46003.66963877315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46003.66963877315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46003.66963877315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46003.66963877315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46003.66963877315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46003.66963877315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46003.66963877315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46003.66963877315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46003.66963877315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46003.66963877315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46003.66963877315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46003.66963877315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46003.66963877315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46003.66963877315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46003.66963877315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46003.66963877315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46003.66963877315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46003.66963877315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46003.66963877315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46003.66963877315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46003.66963877315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46003.66963877315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46003.66963877315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46003.66963877315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46003.66963877315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46003.66963877315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46003.66963877315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46003.66963877315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46003.66963877315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46003.66963877315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46003.66963877315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46003.66963877315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46003.66963877315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46003.66963877315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46003.66963877315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46003.66963877315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46003.66963877315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46003.66963877315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46003.66963877315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46003.66963877315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46003.66963877315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46003.66963877315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46003.66963877315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46003.66963877315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46003.66963877315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46003.66963877315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46003.66963877315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46003.66963877315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46003.66963877315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46003.66963877315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46003.66963877315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46003.66963877315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46003.66963877315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46003.66963877315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46003.66963877315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46003.66963877315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46003.66963877315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ref="G779:G842" ca="1" si="13">IFERROR(NOW()-F779,"-")</f>
        <v>46003.66963877315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46003.66963877315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46003.66963877315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46003.66963877315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46003.66963877315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46003.66963877315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46003.66963877315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46003.66963877315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46003.66963877315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46003.66963877315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46003.66963877315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46003.66963877315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46003.66963877315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46003.66963877315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46003.66963877315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46003.66963877315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46003.66963877315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46003.66963877315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46003.66963877315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46003.66963877315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46003.66963877315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46003.66963877315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46003.66963877315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46003.66963877315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46003.66963877315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46003.66963877315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46003.66963877315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46003.66963877315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46003.66963877315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46003.66963877315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46003.66963877315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46003.66963877315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46003.66963877315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46003.66963877315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46003.66963877315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46003.66963877315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46003.66963877315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46003.66963877315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46003.66963877315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46003.66963877315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46003.66963877315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46003.66963877315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46003.66963877315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46003.66963877315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46003.66963877315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46003.66963877315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46003.66963877315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46003.66963877315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46003.66963877315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46003.66963877315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46003.66963877315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46003.66963877315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46003.66963877315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46003.66963877315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46003.66963877315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46003.66963877315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46003.66963877315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46003.66963877315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46003.66963877315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46003.66963877315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46003.66963877315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46003.66963877315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46003.66963877315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46003.66963877315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ref="G843:G857" ca="1" si="14">IFERROR(NOW()-F843,"-")</f>
        <v>46003.66963877315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46003.66963877315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46003.66963877315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46003.66963877315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46003.66963877315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46003.66963877315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46003.66963877315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46003.66963877315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46003.66963877315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46003.66963877315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46003.66963877315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46003.66963877315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46003.66963877315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46003.66963877315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46003.66963877315</v>
      </c>
      <c r="H857" s="22"/>
      <c r="I857" s="19" t="str">
        <f>IFERROR(VLOOKUP(D857,DB!A:F,6,0),"")</f>
        <v/>
      </c>
      <c r="J857" s="18" t="str">
        <f>IFERROR(VLOOKUP(D857,DB!A:G,7,0),"")</f>
        <v/>
      </c>
      <c r="K857" s="42"/>
      <c r="L857" s="23" t="str">
        <f>IFERROR(VLOOKUP(D857,DB!A:I,9,0),"")</f>
        <v/>
      </c>
    </row>
  </sheetData>
  <dataValidations count="2">
    <dataValidation allowBlank="1" showInputMessage="1" showErrorMessage="1" sqref="E1" xr:uid="{5914219A-CB83-432D-936A-CC0CB6F3982A}"/>
    <dataValidation type="list" allowBlank="1" showInputMessage="1" showErrorMessage="1" sqref="E2:E85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
  <sheetViews>
    <sheetView workbookViewId="0">
      <selection activeCell="F4" sqref="F4"/>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39121</v>
      </c>
      <c r="B2" s="87" t="str">
        <f>IFERROR(VLOOKUP(D2,DB!A:K,11,0),"")</f>
        <v>R4</v>
      </c>
      <c r="C2" s="89">
        <v>1</v>
      </c>
      <c r="D2" s="87" t="s">
        <v>35166</v>
      </c>
      <c r="E2" s="90" t="s">
        <v>39106</v>
      </c>
      <c r="F2" s="91">
        <v>45703.480717592596</v>
      </c>
      <c r="G2" s="92">
        <f ca="1">IFERROR(NOW()-F2,"")</f>
        <v>300.18892118055373</v>
      </c>
      <c r="H2" s="91">
        <v>45703.474768518521</v>
      </c>
      <c r="I2" s="91" t="str">
        <f>IFERROR(VLOOKUP(D2,DB!A:F,6,0),"")</f>
        <v>SCECO</v>
      </c>
      <c r="J2" s="91" t="str">
        <f>IFERROR(VLOOKUP(D2,DB!A:G,7,0),"")</f>
        <v>Dead</v>
      </c>
      <c r="K2" s="93" t="s">
        <v>39122</v>
      </c>
      <c r="L2" s="87" t="str">
        <f>IFERROR(VLOOKUP(D2,DB!A:I,9,0),"")</f>
        <v>Latis</v>
      </c>
    </row>
    <row r="3" spans="1:16" ht="19.5" customHeight="1">
      <c r="A3" s="106" t="s">
        <v>39123</v>
      </c>
      <c r="B3" s="106" t="str">
        <f>IFERROR(VLOOKUP(D3,DB!A:K,11,0),"")</f>
        <v>R4</v>
      </c>
      <c r="C3" s="89">
        <v>2</v>
      </c>
      <c r="D3" s="87" t="s">
        <v>32943</v>
      </c>
      <c r="E3" s="90" t="s">
        <v>39106</v>
      </c>
      <c r="F3" s="91">
        <v>45998.79414351852</v>
      </c>
      <c r="G3" s="92">
        <f t="shared" ref="G3" ca="1" si="0">IFERROR(NOW()-F3,"")</f>
        <v>4.8754952546296408</v>
      </c>
      <c r="H3" s="91">
        <v>45998.664027777777</v>
      </c>
      <c r="I3" s="106" t="str">
        <f>IFERROR(VLOOKUP(D3,DB!A:F,6,0),"")</f>
        <v>SCECO</v>
      </c>
      <c r="J3" s="106" t="str">
        <f>IFERROR(VLOOKUP(D3,DB!A:G,7,0),"")</f>
        <v>Vandalized</v>
      </c>
      <c r="K3" s="93" t="s">
        <v>39124</v>
      </c>
      <c r="L3" s="87" t="str">
        <f>IFERROR(VLOOKUP(D3,DB!A:I,9,0),"")</f>
        <v>Latis</v>
      </c>
    </row>
    <row r="4" spans="1:16" ht="15" customHeight="1">
      <c r="A4" s="106" t="s">
        <v>39125</v>
      </c>
      <c r="B4" s="106" t="str">
        <f>IFERROR(VLOOKUP(D4,DB!A:K,11,0),"")</f>
        <v>R4</v>
      </c>
      <c r="C4" s="89">
        <v>1</v>
      </c>
      <c r="D4" s="87" t="s">
        <v>36781</v>
      </c>
      <c r="E4" s="90" t="s">
        <v>39106</v>
      </c>
      <c r="F4" s="91"/>
      <c r="G4" s="92">
        <f t="shared" ref="G4:G5" ca="1" si="1">IFERROR(NOW()-F4,"")</f>
        <v>46003.66963877315</v>
      </c>
      <c r="H4" s="91">
        <v>46003.533379629633</v>
      </c>
      <c r="I4" s="106" t="str">
        <f>IFERROR(VLOOKUP(D4,DB!A:F,6,0),"")</f>
        <v>Generator-SG</v>
      </c>
      <c r="J4" s="106" t="str">
        <f>IFERROR(VLOOKUP(D4,DB!A:G,7,0),"")</f>
        <v>Dead</v>
      </c>
      <c r="K4" s="93" t="s">
        <v>39126</v>
      </c>
      <c r="L4" s="87" t="str">
        <f>IFERROR(VLOOKUP(D4,DB!A:I,9,0),"")</f>
        <v>Latis</v>
      </c>
    </row>
    <row r="5" spans="1:16" ht="15" customHeight="1">
      <c r="A5" s="106" t="s">
        <v>39127</v>
      </c>
      <c r="B5" s="106" t="str">
        <f>IFERROR(VLOOKUP(D5,DB!A:K,11,0),"")</f>
        <v>R4</v>
      </c>
      <c r="C5" s="89">
        <v>1</v>
      </c>
      <c r="D5" s="87" t="s">
        <v>38765</v>
      </c>
      <c r="E5" s="90" t="s">
        <v>39106</v>
      </c>
      <c r="F5" s="91">
        <v>46003.642581018517</v>
      </c>
      <c r="G5" s="92">
        <f t="shared" ca="1" si="1"/>
        <v>2.7057754632551223E-2</v>
      </c>
      <c r="H5" s="91">
        <v>46003.598101851851</v>
      </c>
      <c r="I5" s="106" t="str">
        <f>IFERROR(VLOOKUP(D5,DB!A:F,6,0),"")</f>
        <v>Generator-SG</v>
      </c>
      <c r="J5" s="106" t="str">
        <f>IFERROR(VLOOKUP(D5,DB!A:G,7,0),"")</f>
        <v>Vandalized</v>
      </c>
      <c r="K5" s="93" t="s">
        <v>39128</v>
      </c>
      <c r="L5" s="87" t="str">
        <f>IFERROR(VLOOKUP(D5,DB!A:I,9,0),"")</f>
        <v>Latis</v>
      </c>
    </row>
    <row r="6" spans="1:16" ht="15" customHeight="1">
      <c r="A6" s="106"/>
      <c r="B6" s="106" t="str">
        <f>IFERROR(VLOOKUP(D6,DB!A:K,11,0),"")</f>
        <v/>
      </c>
      <c r="C6" s="89"/>
      <c r="D6" s="87"/>
      <c r="E6" s="90"/>
      <c r="F6" s="91"/>
      <c r="G6" s="92">
        <f ca="1">IFERROR(NOW()-F6,"")</f>
        <v>46003.66963877315</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ca="1">IFERROR(NOW()-F7,"")</f>
        <v>46003.66963877315</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ca="1">IFERROR(NOW()-F8,"")</f>
        <v>46003.66963877315</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46003.66963877315</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46003.66963877315</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46003.66963877315</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46003.66963877315</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46003.66963877315</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46003.66963877315</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46003.66963877315</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46003.66963877315</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46003.66963877315</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46003.66963877315</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46003.66963877315</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46003.66963877315</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46003.66963877315</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46003.66963877315</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46003.66963877315</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46003.66963877315</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46003.66963877315</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46003.66963877315</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46003.66963877315</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46003.66963877315</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46003.66963877315</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46003.66963877315</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46003.66963877315</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46003.66963877315</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46003.66963877315</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46003.66963877315</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46003.66963877315</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46003.66963877315</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46003.66963877315</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46003.66963877315</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46003.66963877315</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46003.66963877315</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46003.66963877315</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46003.66963877315</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46003.66963877315</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46003.66963877315</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46003.66963877315</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46003.66963877315</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46003.66963877315</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46003.66963877315</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46003.66963877315</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ca="1">IFERROR(NOW()-F50,"")</f>
        <v>46003.66963877315</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ca="1">IFERROR(NOW()-F51,"")</f>
        <v>46003.66963877315</v>
      </c>
      <c r="H51" s="91"/>
      <c r="I51" s="106" t="str">
        <f>IFERROR(VLOOKUP(D51,DB!A:F,6,0),"")</f>
        <v/>
      </c>
      <c r="J51" s="106" t="str">
        <f>IFERROR(VLOOKUP(D51,DB!A:G,7,0),"")</f>
        <v/>
      </c>
      <c r="K51" s="93"/>
      <c r="L51" s="87" t="str">
        <f>IFERROR(VLOOKUP(D51,DB!A:I,9,0),"")</f>
        <v/>
      </c>
    </row>
  </sheetData>
  <dataValidations count="2">
    <dataValidation allowBlank="1" showInputMessage="1" showErrorMessage="1" sqref="E1" xr:uid="{A4F81451-56CC-4543-9497-104C4E44EE4B}"/>
    <dataValidation type="list" allowBlank="1" showInputMessage="1" showErrorMessage="1" sqref="E2:E5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5"/>
  <sheetViews>
    <sheetView workbookViewId="0">
      <selection activeCell="I7" sqref="I7:J11"/>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0.5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39129</v>
      </c>
    </row>
    <row r="2" spans="1:13" s="39" customFormat="1">
      <c r="A2" s="37" t="s">
        <v>39130</v>
      </c>
      <c r="B2" s="37" t="str">
        <f>IFERROR(VLOOKUP(D2,[1]DB!A:K,11,0),"")</f>
        <v>R5</v>
      </c>
      <c r="C2" s="37">
        <v>3</v>
      </c>
      <c r="D2" s="99" t="s">
        <v>36085</v>
      </c>
      <c r="E2" s="37" t="s">
        <v>39106</v>
      </c>
      <c r="F2" s="38">
        <v>45891.832060185188</v>
      </c>
      <c r="G2" s="101">
        <f ca="1">IFERROR(NOW()-F2,"")</f>
        <v>111.83757858796162</v>
      </c>
      <c r="H2" s="38">
        <v>45891.790393518517</v>
      </c>
      <c r="I2" s="37" t="str">
        <f>IFERROR(VLOOKUP(D2,[1]DB!A:F,6,0),"")</f>
        <v>Generator-SG</v>
      </c>
      <c r="J2" s="37" t="str">
        <f>IFERROR(VLOOKUP(D2,[1]DB!A:G,7,0),"")</f>
        <v>Vandalized</v>
      </c>
      <c r="K2" s="37" t="s">
        <v>39131</v>
      </c>
      <c r="L2" s="37" t="str">
        <f>IFERROR(VLOOKUP(D2,[1]DB!A:I,9,0),"")</f>
        <v>Latis</v>
      </c>
      <c r="M2" s="154"/>
    </row>
    <row r="3" spans="1:13" s="39" customFormat="1" ht="30.75">
      <c r="A3" s="37" t="s">
        <v>39132</v>
      </c>
      <c r="B3" s="37" t="str">
        <f>IFERROR(VLOOKUP(D3,[1]DB!A:K,11,0),"")</f>
        <v>R5</v>
      </c>
      <c r="C3" s="37">
        <v>1</v>
      </c>
      <c r="D3" s="37" t="s">
        <v>33407</v>
      </c>
      <c r="E3" s="37" t="s">
        <v>39109</v>
      </c>
      <c r="F3" s="38">
        <v>45926.188877314817</v>
      </c>
      <c r="G3" s="101">
        <f t="shared" ref="G3" ca="1" si="0">IFERROR(NOW()-F3,"")</f>
        <v>77.480761458333291</v>
      </c>
      <c r="H3" s="38">
        <v>45926.158159722225</v>
      </c>
      <c r="I3" s="37" t="str">
        <f>IFERROR(VLOOKUP(D3,[1]DB!A:F,6,0),"")</f>
        <v>SCECO</v>
      </c>
      <c r="J3" s="37" t="str">
        <f>IFERROR(VLOOKUP(D3,[1]DB!A:G,7,0),"")</f>
        <v>Good</v>
      </c>
      <c r="K3" s="37" t="s">
        <v>39133</v>
      </c>
      <c r="L3" s="37" t="str">
        <f>IFERROR(VLOOKUP(D3,[1]DB!A:I,9,0),"")</f>
        <v>Latis</v>
      </c>
      <c r="M3" s="37"/>
    </row>
    <row r="4" spans="1:13" s="39" customFormat="1" ht="45.75" customHeight="1">
      <c r="A4" s="102" t="s">
        <v>39134</v>
      </c>
      <c r="B4" s="102" t="str">
        <f>IFERROR(VLOOKUP(D4,[1]DB!A:K,11,0),"")</f>
        <v>R5</v>
      </c>
      <c r="C4" s="102">
        <v>1</v>
      </c>
      <c r="D4" s="102" t="s">
        <v>34832</v>
      </c>
      <c r="E4" s="102" t="s">
        <v>39109</v>
      </c>
      <c r="F4" s="103">
        <v>45948.661111111112</v>
      </c>
      <c r="G4" s="104">
        <f t="shared" ref="G4" ca="1" si="1">IFERROR(NOW()-F4,"")</f>
        <v>55.008527662037523</v>
      </c>
      <c r="H4" s="103">
        <v>45948.661111111112</v>
      </c>
      <c r="I4" s="102" t="str">
        <f>IFERROR(VLOOKUP(D4,[1]DB!A:F,6,0),"")</f>
        <v>SCECO</v>
      </c>
      <c r="J4" s="102" t="str">
        <f>IFERROR(VLOOKUP(D4,[1]DB!A:G,7,0),"")</f>
        <v>Dead</v>
      </c>
      <c r="K4" s="102" t="s">
        <v>39135</v>
      </c>
      <c r="L4" s="102" t="str">
        <f>IFERROR(VLOOKUP(D4,[1]DB!A:I,9,0),"")</f>
        <v>Latis</v>
      </c>
      <c r="M4" s="37"/>
    </row>
    <row r="5" spans="1:13" s="39" customFormat="1" ht="30.75">
      <c r="A5" s="102" t="s">
        <v>39136</v>
      </c>
      <c r="B5" s="102" t="str">
        <f>IFERROR(VLOOKUP(D5,[1]DB!A:K,11,0),"")</f>
        <v>R5</v>
      </c>
      <c r="C5" s="102">
        <v>1</v>
      </c>
      <c r="D5" s="102" t="s">
        <v>36592</v>
      </c>
      <c r="E5" s="102" t="s">
        <v>39106</v>
      </c>
      <c r="F5" s="103">
        <v>45981.373298611114</v>
      </c>
      <c r="G5" s="104">
        <f ca="1">IFERROR(NOW()-F5,"")</f>
        <v>22.296340162036358</v>
      </c>
      <c r="H5" s="130">
        <v>45981.360798611109</v>
      </c>
      <c r="I5" s="102" t="str">
        <f>IFERROR(VLOOKUP(D5,[1]DB!A:F,6,0),"")</f>
        <v>SCECO</v>
      </c>
      <c r="J5" s="102" t="str">
        <f>IFERROR(VLOOKUP(D5,[1]DB!A:G,7,0),"")</f>
        <v>Dead</v>
      </c>
      <c r="K5" s="102" t="s">
        <v>39137</v>
      </c>
      <c r="L5" s="102" t="str">
        <f>IFERROR(VLOOKUP(D5,[1]DB!A:I,9,0),"")</f>
        <v>Latis</v>
      </c>
      <c r="M5" s="37"/>
    </row>
    <row r="6" spans="1:13">
      <c r="A6" s="37" t="s">
        <v>39138</v>
      </c>
      <c r="B6" s="37" t="str">
        <f>IFERROR(VLOOKUP(D6,[1]DB!A:K,11,0),"")</f>
        <v>R5</v>
      </c>
      <c r="C6" s="37">
        <v>1</v>
      </c>
      <c r="D6" s="37" t="s">
        <v>37850</v>
      </c>
      <c r="E6" s="37" t="s">
        <v>39106</v>
      </c>
      <c r="F6" s="38">
        <v>45997.107488425929</v>
      </c>
      <c r="G6" s="129">
        <f t="shared" ref="G6" ca="1" si="2">IFERROR(NOW()-F6,"")</f>
        <v>6.5621503472211771</v>
      </c>
      <c r="H6" s="38">
        <v>45997.093599537038</v>
      </c>
      <c r="I6" s="37" t="str">
        <f>IFERROR(VLOOKUP(D6,[1]DB!A:F,6,0),"")</f>
        <v>SCECO</v>
      </c>
      <c r="J6" s="37" t="str">
        <f>IFERROR(VLOOKUP(D6,[1]DB!A:G,7,0),"")</f>
        <v>In progress</v>
      </c>
      <c r="K6" s="37" t="s">
        <v>39139</v>
      </c>
      <c r="L6" s="37" t="str">
        <f>IFERROR(VLOOKUP(D6,[1]DB!A:I,9,0),"")</f>
        <v>Latis</v>
      </c>
      <c r="M6" s="37"/>
    </row>
    <row r="7" spans="1:13">
      <c r="A7" s="99" t="s">
        <v>39140</v>
      </c>
      <c r="B7" s="37" t="str">
        <f>IFERROR(VLOOKUP(D7,[1]DB!A:K,11,0),"")</f>
        <v>R5</v>
      </c>
      <c r="C7" s="37">
        <v>1</v>
      </c>
      <c r="D7" s="37" t="s">
        <v>33475</v>
      </c>
      <c r="E7" s="37" t="s">
        <v>39106</v>
      </c>
      <c r="F7" s="38">
        <v>46002.119513888887</v>
      </c>
      <c r="G7" s="129">
        <f ca="1">IFERROR(NOW()-F7,"")</f>
        <v>1.5501248842629138</v>
      </c>
      <c r="H7" s="38">
        <v>46002.086875000001</v>
      </c>
      <c r="I7" s="37" t="str">
        <f>IFERROR(VLOOKUP(D7,[1]DB!A:F,6,0),"")</f>
        <v>SCECO</v>
      </c>
      <c r="J7" s="37" t="str">
        <f>IFERROR(VLOOKUP(D7,[1]DB!A:G,7,0),"")</f>
        <v>Good</v>
      </c>
      <c r="K7" s="37" t="s">
        <v>39141</v>
      </c>
      <c r="L7" s="37" t="str">
        <f>IFERROR(VLOOKUP(D7,[1]DB!A:I,9,0),"")</f>
        <v>Latis</v>
      </c>
      <c r="M7" s="37"/>
    </row>
    <row r="8" spans="1:13">
      <c r="A8" s="151"/>
      <c r="B8" s="151" t="str">
        <f>IFERROR(VLOOKUP(D8,[1]DB!A:K,11,0),"")</f>
        <v/>
      </c>
      <c r="C8" s="151"/>
      <c r="D8" s="151"/>
      <c r="E8" s="151"/>
      <c r="F8" s="152"/>
      <c r="G8" s="153">
        <f t="shared" ref="G8:G58" ca="1" si="3">IFERROR(NOW()-F8,"")</f>
        <v>46003.66963877315</v>
      </c>
      <c r="H8" s="152"/>
      <c r="I8" s="37" t="str">
        <f>IFERROR(VLOOKUP(D8,[1]DB!A:F,6,0),"")</f>
        <v/>
      </c>
      <c r="J8" s="37" t="str">
        <f>IFERROR(VLOOKUP(D8,[1]DB!A:G,7,0),"")</f>
        <v/>
      </c>
      <c r="K8" s="151"/>
      <c r="L8" s="151" t="str">
        <f>IFERROR(VLOOKUP(D8,[1]DB!A:I,9,0),"")</f>
        <v/>
      </c>
      <c r="M8" s="151"/>
    </row>
    <row r="9" spans="1:13">
      <c r="A9" s="151"/>
      <c r="B9" s="151" t="str">
        <f>IFERROR(VLOOKUP(D9,[1]DB!A:K,11,0),"")</f>
        <v/>
      </c>
      <c r="C9" s="151"/>
      <c r="D9" s="151"/>
      <c r="E9" s="151"/>
      <c r="F9" s="152"/>
      <c r="G9" s="153">
        <f t="shared" ca="1" si="3"/>
        <v>46003.66963877315</v>
      </c>
      <c r="H9" s="152"/>
      <c r="I9" s="37" t="str">
        <f>IFERROR(VLOOKUP(D9,[1]DB!A:F,6,0),"")</f>
        <v/>
      </c>
      <c r="J9" s="37" t="str">
        <f>IFERROR(VLOOKUP(D9,[1]DB!A:G,7,0),"")</f>
        <v/>
      </c>
      <c r="K9" s="151"/>
      <c r="L9" s="151" t="str">
        <f>IFERROR(VLOOKUP(D9,[1]DB!A:I,9,0),"")</f>
        <v/>
      </c>
      <c r="M9" s="151"/>
    </row>
    <row r="10" spans="1:13">
      <c r="A10" s="151"/>
      <c r="B10" s="151" t="str">
        <f>IFERROR(VLOOKUP(D10,[1]DB!A:K,11,0),"")</f>
        <v/>
      </c>
      <c r="C10" s="151"/>
      <c r="D10" s="151"/>
      <c r="E10" s="151"/>
      <c r="F10" s="152"/>
      <c r="G10" s="153">
        <f t="shared" ca="1" si="3"/>
        <v>46003.66963877315</v>
      </c>
      <c r="H10" s="152"/>
      <c r="I10" s="37" t="str">
        <f>IFERROR(VLOOKUP(D10,[1]DB!A:F,6,0),"")</f>
        <v/>
      </c>
      <c r="J10" s="37" t="str">
        <f>IFERROR(VLOOKUP(D10,[1]DB!A:G,7,0),"")</f>
        <v/>
      </c>
      <c r="K10" s="151"/>
      <c r="L10" s="151" t="str">
        <f>IFERROR(VLOOKUP(D10,[1]DB!A:I,9,0),"")</f>
        <v/>
      </c>
      <c r="M10" s="151"/>
    </row>
    <row r="11" spans="1:13">
      <c r="A11" s="151"/>
      <c r="B11" s="151"/>
      <c r="C11" s="151"/>
      <c r="D11" s="151"/>
      <c r="E11" s="151"/>
      <c r="F11" s="152"/>
      <c r="G11" s="153">
        <f t="shared" ca="1" si="3"/>
        <v>46003.66963877315</v>
      </c>
      <c r="H11" s="152"/>
      <c r="I11" s="37" t="str">
        <f>IFERROR(VLOOKUP(D11,[1]DB!A:F,6,0),"")</f>
        <v/>
      </c>
      <c r="J11" s="37" t="str">
        <f>IFERROR(VLOOKUP(D11,[1]DB!A:G,7,0),"")</f>
        <v/>
      </c>
      <c r="K11" s="151"/>
      <c r="L11" s="151" t="str">
        <f>IFERROR(VLOOKUP(D11,[1]DB!A:I,9,0),"")</f>
        <v/>
      </c>
      <c r="M11" s="151"/>
    </row>
    <row r="12" spans="1:13">
      <c r="A12" s="151"/>
      <c r="B12" s="151"/>
      <c r="C12" s="151"/>
      <c r="D12" s="151"/>
      <c r="E12" s="151"/>
      <c r="F12" s="152"/>
      <c r="G12" s="153">
        <f t="shared" ca="1" si="3"/>
        <v>46003.66963877315</v>
      </c>
      <c r="H12" s="152"/>
      <c r="I12" s="151"/>
      <c r="J12" s="151"/>
      <c r="K12" s="151"/>
      <c r="L12" s="151"/>
      <c r="M12" s="151"/>
    </row>
    <row r="13" spans="1:13">
      <c r="A13" s="151"/>
      <c r="B13" s="151" t="str">
        <f>IFERROR(VLOOKUP(D13,[1]DB!A:K,11,0),"")</f>
        <v/>
      </c>
      <c r="C13" s="151"/>
      <c r="D13" s="151"/>
      <c r="E13" s="151"/>
      <c r="F13" s="152"/>
      <c r="G13" s="153">
        <f t="shared" ca="1" si="3"/>
        <v>46003.66963877315</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46003.66963877315</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46003.66963877315</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46003.66963877315</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46003.66963877315</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46003.66963877315</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46003.66963877315</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46003.66963877315</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46003.66963877315</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46003.66963877315</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46003.66963877315</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46003.66963877315</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46003.66963877315</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46003.66963877315</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46003.66963877315</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46003.66963877315</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46003.66963877315</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46003.66963877315</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46003.66963877315</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46003.66963877315</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46003.66963877315</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46003.66963877315</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46003.66963877315</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46003.66963877315</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46003.66963877315</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46003.66963877315</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46003.66963877315</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46003.66963877315</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46003.66963877315</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46003.66963877315</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46003.66963877315</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46003.66963877315</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46003.66963877315</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46003.66963877315</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46003.66963877315</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46003.66963877315</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46003.66963877315</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46003.66963877315</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46003.66963877315</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46003.66963877315</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46003.66963877315</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46003.66963877315</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46003.66963877315</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46003.66963877315</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46003.66963877315</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46003.66963877315</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ref="G59:G65" ca="1" si="4">IFERROR(NOW()-F59,"")</f>
        <v>46003.66963877315</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4"/>
        <v>46003.66963877315</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4"/>
        <v>46003.66963877315</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4"/>
        <v>46003.66963877315</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4"/>
        <v>46003.66963877315</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4"/>
        <v>46003.66963877315</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4"/>
        <v>46003.66963877315</v>
      </c>
      <c r="H65" s="152"/>
      <c r="I65" s="151" t="str">
        <f>IFERROR(VLOOKUP(D65,[1]DB!A:F,6,0),"")</f>
        <v/>
      </c>
      <c r="J65" s="151" t="str">
        <f>IFERROR(VLOOKUP(D65,[1]DB!A:G,7,0),"")</f>
        <v/>
      </c>
      <c r="K65" s="151"/>
      <c r="L65" s="151" t="str">
        <f>IFERROR(VLOOKUP(D65,[1]DB!A:I,9,0),"")</f>
        <v/>
      </c>
      <c r="M65" s="151"/>
    </row>
  </sheetData>
  <dataValidations count="2">
    <dataValidation allowBlank="1" showInputMessage="1" showErrorMessage="1" sqref="E1" xr:uid="{920C6338-E771-4DAE-8C89-92A9093EA4DE}"/>
    <dataValidation type="list" allowBlank="1" showInputMessage="1" showErrorMessage="1" sqref="E2:E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6"/>
  <sheetViews>
    <sheetView workbookViewId="0">
      <selection activeCell="K3" sqref="K3"/>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69.0976562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39142</v>
      </c>
      <c r="B2" s="114" t="str">
        <f>IFERROR(VLOOKUP(D2,DB!A:K,11,0),"")</f>
        <v>R6</v>
      </c>
      <c r="C2" s="115">
        <v>1</v>
      </c>
      <c r="D2" s="114" t="s">
        <v>35929</v>
      </c>
      <c r="E2" s="136" t="s">
        <v>39106</v>
      </c>
      <c r="F2" s="116">
        <v>46003.469664351855</v>
      </c>
      <c r="G2" s="72">
        <f t="shared" ref="G2:G44" ca="1" si="0">IFERROR(NOW()-F2,"-")</f>
        <v>0.19997442129533738</v>
      </c>
      <c r="H2" s="116">
        <v>46003.463703703703</v>
      </c>
      <c r="I2" s="114" t="str">
        <f>IFERROR(VLOOKUP(D2,DB!A:F,6,0),"")</f>
        <v>SCECO</v>
      </c>
      <c r="J2" s="114" t="str">
        <f>IFERROR(VLOOKUP(D2,DB!A:G,7,0),"")</f>
        <v>Dead</v>
      </c>
      <c r="K2" s="117" t="s">
        <v>39143</v>
      </c>
      <c r="L2" s="131" t="str">
        <f>IFERROR(VLOOKUP(D2,DB!A:I,9,0),"")</f>
        <v>Latis</v>
      </c>
    </row>
    <row r="3" spans="1:16382" ht="31.5" customHeight="1">
      <c r="A3" s="113"/>
      <c r="B3" s="114" t="str">
        <f>IFERROR(VLOOKUP(D3,DB!A:K,11,0),"")</f>
        <v/>
      </c>
      <c r="C3" s="115"/>
      <c r="D3" s="114"/>
      <c r="E3" s="136"/>
      <c r="F3" s="116"/>
      <c r="G3" s="72">
        <f t="shared" ca="1" si="0"/>
        <v>46003.66963877315</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46003.66963877315</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46003.66963877315</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46003.66963877315</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46003.66963877315</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46003.66963877315</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46003.66963877315</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46003.66963877315</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46003.66963877315</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46003.66963877315</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46003.66963877315</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46003.66963877315</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46003.66963877315</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46003.66963877315</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46003.66963877315</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46003.66963877315</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46003.66963877315</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46003.66963877315</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46003.66963877315</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46003.66963877315</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46003.66963877315</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46003.66963877315</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46003.66963877315</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46003.66963877315</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46003.66963877315</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46003.66963877315</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46003.66963877315</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46003.66963877315</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46003.66963877315</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46003.66963877315</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46003.66963877315</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46003.66963877315</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46003.66963877315</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46003.66963877315</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46003.66963877315</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46003.66963877315</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46003.66963877315</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46003.66963877315</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46003.66963877315</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46003.66963877315</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46003.66963877315</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46003.66963877315</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ref="G45:G108" ca="1" si="1">IFERROR(NOW()-F45,"-")</f>
        <v>46003.66963877315</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1"/>
        <v>46003.66963877315</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1"/>
        <v>46003.66963877315</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46003.66963877315</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46003.66963877315</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46003.66963877315</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46003.66963877315</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46003.66963877315</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46003.66963877315</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46003.66963877315</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46003.66963877315</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46003.66963877315</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46003.66963877315</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46003.66963877315</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46003.66963877315</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46003.66963877315</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46003.66963877315</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46003.66963877315</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46003.66963877315</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46003.66963877315</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46003.66963877315</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46003.66963877315</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46003.66963877315</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46003.66963877315</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46003.66963877315</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46003.66963877315</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46003.66963877315</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46003.66963877315</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46003.66963877315</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46003.66963877315</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46003.66963877315</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46003.66963877315</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46003.66963877315</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46003.66963877315</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46003.66963877315</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46003.66963877315</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46003.66963877315</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46003.66963877315</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46003.66963877315</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46003.66963877315</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46003.66963877315</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46003.66963877315</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46003.66963877315</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46003.66963877315</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46003.66963877315</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46003.66963877315</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46003.66963877315</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46003.66963877315</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46003.66963877315</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46003.66963877315</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46003.66963877315</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46003.66963877315</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46003.66963877315</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46003.66963877315</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46003.66963877315</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46003.66963877315</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46003.66963877315</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46003.66963877315</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46003.66963877315</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46003.66963877315</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46003.66963877315</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46003.66963877315</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46003.66963877315</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46003.66963877315</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ref="G109:G172" ca="1" si="2">IFERROR(NOW()-F109,"-")</f>
        <v>46003.66963877315</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2"/>
        <v>46003.66963877315</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2"/>
        <v>46003.66963877315</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46003.66963877315</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46003.66963877315</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46003.66963877315</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46003.66963877315</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46003.66963877315</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46003.66963877315</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46003.66963877315</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46003.66963877315</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46003.66963877315</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46003.66963877315</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46003.66963877315</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46003.66963877315</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46003.66963877315</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46003.66963877315</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46003.66963877315</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46003.66963877315</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46003.66963877315</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46003.66963877315</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46003.66963877315</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46003.66963877315</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46003.66963877315</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46003.66963877315</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46003.66963877315</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46003.66963877315</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46003.66963877315</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46003.66963877315</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46003.66963877315</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46003.66963877315</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46003.66963877315</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46003.66963877315</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46003.66963877315</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46003.66963877315</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46003.66963877315</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46003.66963877315</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46003.66963877315</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46003.66963877315</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46003.66963877315</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46003.66963877315</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46003.66963877315</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46003.66963877315</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46003.66963877315</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46003.66963877315</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46003.66963877315</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46003.66963877315</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46003.66963877315</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46003.66963877315</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46003.66963877315</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46003.66963877315</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46003.66963877315</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46003.66963877315</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46003.66963877315</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46003.66963877315</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46003.66963877315</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46003.66963877315</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46003.66963877315</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46003.66963877315</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46003.66963877315</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46003.66963877315</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46003.66963877315</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46003.66963877315</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46003.66963877315</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ref="G173:G236" ca="1" si="3">IFERROR(NOW()-F173,"-")</f>
        <v>46003.66963877315</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3"/>
        <v>46003.66963877315</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3"/>
        <v>46003.66963877315</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46003.66963877315</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46003.66963877315</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46003.66963877315</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46003.66963877315</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46003.66963877315</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46003.66963877315</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46003.66963877315</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46003.66963877315</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46003.66963877315</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46003.66963877315</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46003.66963877315</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46003.66963877315</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46003.66963877315</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46003.66963877315</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46003.66963877315</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46003.66963877315</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46003.66963877315</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46003.66963877315</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46003.66963877315</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46003.66963877315</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46003.66963877315</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46003.66963877315</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46003.66963877315</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46003.66963877315</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46003.66963877315</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46003.66963877315</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46003.66963877315</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46003.66963877315</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46003.66963877315</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46003.66963877315</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46003.66963877315</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46003.66963877315</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46003.66963877315</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46003.66963877315</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46003.66963877315</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46003.66963877315</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46003.66963877315</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46003.66963877315</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46003.66963877315</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46003.66963877315</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46003.66963877315</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46003.66963877315</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46003.66963877315</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46003.66963877315</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46003.66963877315</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46003.66963877315</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46003.66963877315</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46003.66963877315</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46003.66963877315</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46003.66963877315</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46003.66963877315</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46003.66963877315</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46003.66963877315</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46003.66963877315</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46003.66963877315</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46003.66963877315</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46003.66963877315</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46003.66963877315</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46003.66963877315</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46003.66963877315</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46003.66963877315</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ref="G237:G300" ca="1" si="4">IFERROR(NOW()-F237,"-")</f>
        <v>46003.66963877315</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4"/>
        <v>46003.66963877315</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4"/>
        <v>46003.66963877315</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46003.66963877315</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46003.66963877315</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46003.66963877315</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46003.66963877315</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46003.66963877315</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46003.66963877315</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46003.66963877315</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46003.66963877315</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46003.66963877315</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46003.66963877315</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46003.66963877315</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46003.66963877315</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46003.66963877315</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46003.66963877315</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46003.66963877315</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46003.66963877315</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46003.66963877315</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46003.66963877315</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46003.66963877315</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46003.66963877315</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46003.66963877315</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46003.66963877315</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46003.66963877315</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46003.66963877315</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46003.66963877315</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46003.66963877315</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46003.66963877315</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46003.66963877315</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46003.66963877315</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46003.66963877315</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46003.66963877315</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46003.66963877315</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46003.66963877315</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46003.66963877315</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46003.66963877315</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46003.66963877315</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46003.66963877315</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46003.66963877315</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46003.66963877315</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46003.66963877315</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46003.66963877315</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46003.66963877315</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46003.66963877315</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46003.66963877315</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46003.66963877315</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46003.66963877315</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46003.66963877315</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46003.66963877315</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46003.66963877315</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46003.66963877315</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46003.66963877315</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46003.66963877315</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46003.66963877315</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46003.66963877315</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46003.66963877315</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46003.66963877315</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46003.66963877315</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46003.66963877315</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46003.66963877315</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46003.66963877315</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46003.66963877315</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ref="G301:G364" ca="1" si="5">IFERROR(NOW()-F301,"-")</f>
        <v>46003.66963877315</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5"/>
        <v>46003.66963877315</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5"/>
        <v>46003.66963877315</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46003.66963877315</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46003.66963877315</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46003.66963877315</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46003.66963877315</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46003.66963877315</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46003.66963877315</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46003.66963877315</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46003.66963877315</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46003.66963877315</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46003.66963877315</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46003.66963877315</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46003.66963877315</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46003.66963877315</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46003.66963877315</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46003.66963877315</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46003.66963877315</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46003.66963877315</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46003.66963877315</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46003.66963877315</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46003.66963877315</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46003.66963877315</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46003.66963877315</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46003.66963877315</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46003.66963877315</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46003.66963877315</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46003.66963877315</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46003.66963877315</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46003.66963877315</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46003.66963877315</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46003.66963877315</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46003.66963877315</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46003.66963877315</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46003.66963877315</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46003.66963877315</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46003.66963877315</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46003.66963877315</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46003.66963877315</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46003.66963877315</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46003.66963877315</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46003.66963877315</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46003.66963877315</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46003.66963877315</v>
      </c>
      <c r="H345" s="116"/>
      <c r="I345" s="114" t="str">
        <f>IFERROR(VLOOKUP(D345,DB!A:F,6,0),"")</f>
        <v/>
      </c>
      <c r="J345" s="114" t="str">
        <f>IFERROR(VLOOKUP(D345,DB!A:G,7,0),"")</f>
        <v/>
      </c>
      <c r="K345" s="117"/>
      <c r="L345" s="131" t="str">
        <f>IFERROR(VLOOKUP(D345,DB!A:I,9,0),"")</f>
        <v/>
      </c>
    </row>
    <row r="346" spans="1:12" ht="31.5" customHeight="1">
      <c r="A346" s="137"/>
      <c r="B346" s="138" t="str">
        <f>IFERROR(VLOOKUP(D346,DB!A:K,11,0),"")</f>
        <v/>
      </c>
      <c r="C346" s="139"/>
      <c r="D346" s="138"/>
      <c r="E346" s="136"/>
      <c r="F346" s="140"/>
      <c r="G346" s="141">
        <f t="shared" ca="1" si="5"/>
        <v>46003.66963877315</v>
      </c>
      <c r="H346" s="140"/>
      <c r="I346" s="138" t="str">
        <f>IFERROR(VLOOKUP(D346,DB!A:F,6,0),"")</f>
        <v/>
      </c>
      <c r="J346" s="138" t="str">
        <f>IFERROR(VLOOKUP(D346,DB!A:G,7,0),"")</f>
        <v/>
      </c>
      <c r="K346" s="142"/>
      <c r="L346" s="143" t="str">
        <f>IFERROR(VLOOKUP(D346,DB!A:I,9,0),"")</f>
        <v/>
      </c>
    </row>
  </sheetData>
  <dataValidations count="2">
    <dataValidation allowBlank="1" showInputMessage="1" showErrorMessage="1" sqref="E1" xr:uid="{9E1BC488-8814-4F8A-8DBE-742B3278AB71}"/>
    <dataValidation type="list" allowBlank="1" showInputMessage="1" showErrorMessage="1" sqref="E2:E34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2025-12-12T13:05:54Z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