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925" documentId="13_ncr:1_{F6CB121F-512D-4AA6-A0C1-0FB36C537598}" xr6:coauthVersionLast="47" xr6:coauthVersionMax="47" xr10:uidLastSave="{7661279C-9074-44B7-80D2-7010AB775F4E}"/>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5" i="4" l="1"/>
  <c r="B3" i="4"/>
  <c r="I3" i="4"/>
  <c r="J3" i="4"/>
  <c r="I4" i="4"/>
  <c r="J4" i="4"/>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<sst xmlns="http://schemas.openxmlformats.org/spreadsheetml/2006/main" count="179033" uniqueCount="39109">
  <si>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</si>
  <si>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</si>
  <si>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</si>
  <si>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</si>
  <si>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</si>
  <si>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</si>
  <si>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</si>
  <si>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</si>
  <si>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</si>
  <si>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</si>
  <si>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</si>
  <si>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</si>
  <si>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</si>
  <si>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</si>
  <si>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</si>
  <si>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</si>
  <si>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</si>
  <si>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</si>
  <si>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</si>
  <si>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</si>
  <si>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</si>
  <si>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</si>
  <si>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</si>
  <si>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</si>
  <si>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</si>
  <si>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</si>
  <si>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</si>
  <si>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</si>
  <si>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</si>
  <si>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</si>
  <si>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</si>
  <si>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</si>
  <si>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</si>
  <si>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</si>
  <si>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</si>
  <si>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</si>
  <si>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</si>
  <si>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</si>
  <si>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</si>
  <si>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</si>
  <si>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</si>
  <si>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</si>
  <si>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</si>
  <si>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</si>
  <si>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</si>
  <si>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</si>
  <si>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</si>
  <si>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</si>
  <si>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</si>
  <si>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</si>
  <si>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</si>
  <si>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</si>
  <si>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</si>
  <si>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</si>
  <si>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</si>
  <si>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</si>
  <si>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</si>
  <si>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</si>
  <si>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</si>
  <si>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</si>
  <si>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</si>
  <si>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</si>
  <si>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</si>
  <si>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</si>
  <si>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</si>
  <si>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</si>
  <si>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</si>
  <si>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</si>
  <si>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</si>
  <si>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</si>
  <si>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</si>
  <si>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</si>
  <si>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</si>
  <si>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</si>
  <si>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</si>
  <si>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</si>
  <si>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</si>
  <si>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</si>
  <si>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</si>
  <si>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</si>
  <si>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</si>
  <si>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</si>
  <si>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</si>
  <si>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</si>
  <si>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</si>
  <si>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</si>
  <si>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</si>
  <si>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</si>
  <si>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</si>
  <si>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</si>
  <si>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</si>
  <si>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</si>
  <si>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</si>
  <si>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</si>
  <si>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</si>
  <si>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</si>
  <si>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</si>
  <si>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</si>
  <si>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</si>
  <si>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</si>
  <si>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</si>
  <si>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</si>
  <si>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</si>
  <si>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</si>
  <si>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</si>
  <si>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</si>
  <si>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</si>
  <si>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</si>
  <si>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</si>
  <si>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</si>
  <si>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</si>
  <si>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</si>
  <si>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</si>
  <si>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</si>
  <si>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</si>
  <si>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</si>
  <si>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</si>
  <si>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</si>
  <si>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</si>
  <si>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</si>
  <si>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</si>
  <si>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</si>
  <si>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</si>
  <si>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</si>
  <si>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</si>
  <si>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</si>
  <si>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</si>
  <si>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</si>
  <si>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</si>
  <si>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</si>
  <si>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</si>
  <si>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</si>
  <si>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</si>
  <si>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</si>
  <si>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</si>
  <si>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</si>
  <si>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</si>
  <si>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</si>
  <si>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</si>
  <si>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</si>
  <si>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</si>
  <si>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</si>
  <si>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</si>
  <si>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</si>
  <si>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</si>
  <si>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</si>
  <si>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</si>
  <si>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</si>
  <si>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</si>
  <si>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</si>
  <si>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</si>
  <si>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</si>
  <si>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</si>
  <si>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</si>
  <si>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</si>
  <si>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</si>
  <si>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</si>
  <si>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</si>
  <si>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</si>
  <si>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</si>
  <si>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</si>
  <si>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</si>
  <si>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</si>
  <si>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</si>
  <si>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</si>
  <si>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</si>
  <si>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</si>
  <si>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</si>
  <si>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</si>
  <si>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</si>
  <si>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</si>
  <si>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</si>
  <si>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</si>
  <si>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</si>
  <si>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</si>
  <si>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</si>
  <si>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</si>
  <si>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</si>
  <si>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</si>
  <si>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</si>
  <si>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</si>
  <si>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</si>
  <si>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</si>
  <si>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</si>
  <si>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</si>
  <si>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</si>
  <si>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</si>
  <si>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</si>
  <si>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</si>
  <si>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</si>
  <si>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</si>
  <si>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</si>
  <si>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</si>
  <si>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</si>
  <si>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</si>
  <si>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</si>
  <si>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</si>
  <si>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</si>
  <si>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</si>
  <si>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</si>
  <si>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</si>
  <si>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</si>
  <si>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</si>
  <si>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</si>
  <si>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</si>
  <si>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</si>
  <si>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</si>
  <si>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</si>
  <si>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</si>
  <si>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</si>
  <si>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</si>
  <si>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</si>
  <si>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</si>
  <si>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</si>
  <si>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</si>
  <si>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</si>
  <si>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</si>
  <si>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</si>
  <si>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</si>
  <si>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</si>
  <si>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</si>
  <si>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</si>
  <si>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</si>
  <si>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</si>
  <si>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</si>
  <si>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</si>
  <si>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</si>
  <si>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</si>
  <si>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</si>
  <si>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</si>
  <si>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</si>
  <si>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</si>
  <si>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</si>
  <si>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</si>
  <si>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</si>
  <si>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</si>
  <si>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</si>
  <si>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</si>
  <si>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</si>
  <si>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</si>
  <si>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</si>
  <si>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</si>
  <si>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</si>
  <si>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</si>
  <si>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</si>
  <si>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</si>
  <si>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</si>
  <si>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</si>
  <si>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</si>
  <si>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</si>
  <si>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</si>
  <si>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</si>
  <si>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</si>
  <si>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</si>
  <si>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</si>
  <si>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</si>
  <si>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</si>
  <si>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</si>
  <si>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</si>
  <si>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</si>
  <si>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</si>
  <si>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</si>
  <si>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</si>
  <si>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</si>
  <si>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</si>
  <si>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</si>
  <si>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</si>
  <si>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</si>
  <si>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</si>
  <si>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</si>
  <si>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</si>
  <si>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</si>
  <si>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</si>
  <si>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</si>
  <si>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</si>
  <si>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</si>
  <si>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</si>
  <si>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</si>
  <si>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</si>
  <si>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</si>
  <si>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</si>
  <si>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</si>
  <si>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</si>
  <si>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</si>
  <si>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</si>
  <si>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</si>
  <si>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</si>
  <si>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</si>
  <si>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</si>
  <si>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</si>
  <si>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</si>
  <si>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</si>
  <si>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</si>
  <si>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</si>
  <si>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</si>
  <si>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</si>
  <si>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</si>
  <si>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</si>
  <si>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</si>
  <si>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</si>
  <si>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</si>
  <si>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</si>
  <si>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</si>
  <si>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</si>
  <si>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</si>
  <si>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</si>
  <si>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</si>
  <si>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</si>
  <si>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</si>
  <si>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</si>
  <si>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</si>
  <si>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</si>
  <si>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</si>
  <si>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</si>
  <si>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</si>
  <si>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</si>
  <si>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</si>
  <si>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</si>
  <si>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</si>
  <si>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</si>
  <si>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</si>
  <si>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</si>
  <si>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</si>
  <si>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</si>
  <si>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</si>
  <si>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</si>
  <si>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</si>
  <si>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</si>
  <si>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</si>
  <si>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</si>
  <si>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</si>
  <si>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</si>
  <si>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</si>
  <si>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</si>
  <si>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</si>
  <si>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</si>
  <si>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</si>
  <si>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</si>
  <si>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</si>
  <si>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</si>
  <si>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</si>
  <si>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</si>
  <si>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</si>
  <si>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</si>
  <si>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</si>
  <si>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</si>
  <si>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</si>
  <si>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</si>
  <si>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</si>
  <si>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</si>
  <si>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</si>
  <si>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</si>
  <si>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</si>
  <si>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</si>
  <si>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</si>
  <si>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</si>
  <si>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</si>
  <si>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</si>
  <si>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</si>
  <si>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</si>
  <si>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</si>
  <si>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</si>
  <si>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</si>
  <si>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</si>
  <si>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</si>
  <si>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</si>
  <si>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</si>
  <si>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</si>
  <si>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</si>
  <si>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</si>
  <si>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</si>
  <si>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</si>
  <si>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</si>
  <si>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</si>
  <si>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</si>
  <si>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</si>
  <si>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</si>
  <si>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</si>
  <si>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</si>
  <si>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</si>
  <si>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</si>
  <si>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</si>
  <si>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</si>
  <si>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</si>
  <si>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</si>
  <si>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</si>
  <si>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</si>
  <si>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</si>
  <si>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</si>
  <si>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</si>
  <si>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</si>
  <si>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</si>
  <si>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</si>
  <si>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</si>
  <si>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</si>
  <si>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</si>
  <si>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</si>
  <si>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</si>
  <si>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</si>
  <si>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</si>
  <si>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</si>
  <si>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</si>
  <si>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</si>
  <si>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</si>
  <si>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</si>
  <si>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</si>
  <si>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</si>
  <si>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</si>
  <si>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</si>
  <si>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</si>
  <si>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</si>
  <si>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</si>
  <si>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</si>
  <si>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</si>
  <si>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</si>
  <si>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</si>
  <si>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</si>
  <si>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</si>
  <si>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</si>
  <si>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</si>
  <si>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</si>
  <si>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</si>
  <si>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</si>
  <si>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</si>
  <si>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</si>
  <si>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</si>
  <si>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</si>
  <si>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</si>
  <si>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</si>
  <si>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</si>
  <si>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</si>
  <si>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</si>
  <si>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</si>
  <si>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</si>
  <si>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</si>
  <si>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</si>
  <si>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</si>
  <si>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</si>
  <si>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</si>
  <si>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</si>
  <si>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</si>
  <si>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</si>
  <si>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</si>
  <si>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</si>
  <si>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</si>
  <si>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</si>
  <si>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</si>
  <si>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</si>
  <si>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</si>
  <si>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</si>
  <si>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</si>
  <si>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</si>
  <si>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</si>
  <si>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</si>
  <si>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</si>
  <si>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</si>
  <si>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</si>
  <si>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</si>
  <si>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</si>
  <si>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</si>
  <si>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</si>
  <si>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</si>
  <si>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</si>
  <si>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</si>
  <si>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</si>
  <si>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</si>
  <si>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</si>
  <si>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</si>
  <si>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</si>
  <si>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</si>
  <si>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</si>
  <si>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</si>
  <si>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</si>
  <si>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</si>
  <si>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</si>
  <si>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</si>
  <si>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</si>
  <si>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</si>
  <si>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</si>
  <si>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</si>
  <si>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</si>
  <si>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</si>
  <si>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</si>
  <si>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</si>
  <si>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</si>
  <si>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</si>
  <si>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</si>
  <si>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</si>
  <si>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</si>
  <si>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</si>
  <si>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</si>
  <si>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</si>
  <si>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</si>
  <si>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</si>
  <si>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</si>
  <si>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</si>
  <si>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</si>
  <si>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</si>
  <si>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</si>
  <si>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</si>
  <si>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</si>
  <si>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</si>
  <si>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</si>
  <si>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</si>
  <si>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</si>
  <si>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</si>
  <si>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</si>
  <si>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</si>
  <si>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</si>
  <si>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</si>
  <si>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</si>
  <si>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</si>
  <si>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</si>
  <si>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</si>
  <si>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</si>
  <si>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</si>
  <si>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</si>
  <si>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</si>
  <si>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</si>
  <si>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</si>
  <si>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</si>
  <si>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</si>
  <si>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</si>
  <si>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</si>
  <si>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</si>
  <si>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</si>
  <si>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</si>
  <si>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</si>
  <si>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</si>
  <si>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</si>
  <si>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</si>
  <si>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</si>
  <si>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</si>
  <si>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</si>
  <si>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</si>
  <si>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</si>
  <si>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</si>
  <si>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</si>
  <si>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</si>
  <si>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</si>
  <si>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</si>
  <si>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</si>
  <si>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</si>
  <si>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</si>
  <si>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</si>
  <si>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</si>
  <si>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</si>
  <si>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</si>
  <si>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</si>
  <si>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</si>
  <si>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</si>
  <si>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</si>
  <si>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</si>
  <si>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</si>
  <si>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</si>
  <si>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</si>
  <si>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</si>
  <si>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</si>
  <si>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</si>
  <si>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</si>
  <si>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</si>
  <si>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</si>
  <si>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</si>
  <si>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</si>
  <si>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</si>
  <si>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</si>
  <si>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</si>
  <si>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</si>
  <si>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</si>
  <si>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</si>
  <si>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</si>
  <si>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</si>
  <si>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</si>
  <si>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</si>
  <si>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</si>
  <si>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</si>
  <si>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</si>
  <si>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</si>
  <si>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</si>
  <si>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</si>
  <si>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</si>
  <si>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</si>
  <si>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</si>
  <si>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</si>
  <si>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</si>
  <si>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</si>
  <si>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</si>
  <si>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</si>
  <si>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</si>
  <si>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</si>
  <si>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</si>
  <si>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</si>
  <si>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</si>
  <si>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</si>
  <si>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</si>
  <si>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</si>
  <si>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</si>
  <si>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</si>
  <si>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</si>
  <si>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</si>
  <si>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</si>
  <si>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</si>
  <si>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</si>
  <si>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</si>
  <si>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</si>
  <si>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</si>
  <si>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</si>
  <si>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</si>
  <si>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</si>
  <si>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</si>
  <si>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</si>
  <si>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</si>
  <si>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</si>
  <si>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</si>
  <si>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</si>
  <si>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</si>
  <si>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</si>
  <si>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</si>
  <si>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</si>
  <si>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</si>
  <si>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</si>
  <si>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</si>
  <si>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</si>
  <si>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</si>
  <si>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</si>
  <si>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</si>
  <si>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</si>
  <si>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</si>
  <si>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</si>
  <si>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</si>
  <si>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</si>
  <si>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</si>
  <si>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</si>
  <si>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</si>
  <si>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</si>
  <si>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</si>
  <si>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</si>
  <si>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</si>
  <si>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</si>
  <si>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</si>
  <si>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</si>
  <si>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</si>
  <si>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</si>
  <si>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</si>
  <si>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</si>
  <si>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</si>
  <si>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</si>
  <si>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</si>
  <si>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</si>
  <si>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</si>
  <si>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</si>
  <si>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</si>
  <si>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</si>
  <si>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</si>
  <si>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</si>
  <si>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</si>
  <si>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</si>
  <si>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</si>
  <si>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</si>
  <si>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</si>
  <si>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</si>
  <si>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</si>
  <si>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</si>
  <si>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</si>
  <si>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</si>
  <si>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</si>
  <si>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</si>
  <si>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</si>
  <si>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</si>
  <si>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</si>
  <si>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</si>
  <si>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</si>
  <si>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</si>
  <si>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</si>
  <si>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</si>
  <si>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</si>
  <si>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</si>
  <si>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</si>
  <si>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</si>
  <si>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</si>
  <si>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</si>
  <si>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</si>
  <si>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</si>
  <si>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</si>
  <si>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</si>
  <si>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</si>
  <si>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</si>
  <si>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</si>
  <si>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</si>
  <si>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</si>
  <si>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</si>
  <si>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</si>
  <si>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</si>
  <si>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</si>
  <si>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</si>
  <si>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</si>
  <si>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</si>
  <si>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</si>
  <si>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</si>
  <si>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</si>
  <si>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</si>
  <si>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</si>
  <si>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</si>
  <si>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</si>
  <si>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</si>
  <si>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</si>
  <si>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</si>
  <si>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</si>
  <si>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</si>
  <si>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</si>
  <si>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</si>
  <si>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</si>
  <si>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</si>
  <si>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</si>
  <si>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</si>
  <si>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</si>
  <si>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</si>
  <si>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</si>
  <si>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</si>
  <si>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</si>
  <si>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</si>
  <si>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</si>
  <si>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</si>
  <si>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</si>
  <si>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</si>
  <si>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</si>
  <si>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</si>
  <si>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</si>
  <si>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</si>
  <si>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</si>
  <si>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</si>
  <si>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</si>
  <si>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</si>
  <si>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</si>
  <si>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</si>
  <si>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</si>
  <si>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</si>
  <si>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</si>
  <si>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</si>
  <si>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</si>
  <si>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</si>
  <si>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</si>
  <si>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</si>
  <si>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</si>
  <si>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</si>
  <si>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</si>
  <si>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</si>
  <si>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</si>
  <si>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</si>
  <si>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</si>
  <si>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</si>
  <si>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</si>
  <si>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</si>
  <si>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</si>
  <si>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</si>
  <si>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</si>
  <si>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</si>
  <si>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</si>
  <si>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</si>
  <si>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</si>
  <si>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</si>
  <si>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</si>
  <si>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</si>
  <si>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</si>
  <si>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</si>
  <si>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</si>
  <si>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</si>
  <si>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</si>
  <si>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</si>
  <si>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</si>
  <si>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</si>
  <si>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</si>
  <si>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</si>
  <si>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</si>
  <si>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</si>
  <si>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</si>
  <si>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</si>
  <si>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</si>
  <si>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</si>
  <si>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</si>
  <si>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</si>
  <si>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</si>
  <si>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</si>
  <si>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</si>
  <si>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</si>
  <si>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</si>
  <si>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</si>
  <si>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</si>
  <si>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</si>
  <si>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</si>
  <si>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</si>
  <si>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</si>
  <si>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</si>
  <si>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</si>
  <si>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</si>
  <si>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</si>
  <si>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</si>
  <si>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</si>
  <si>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</si>
  <si>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</si>
  <si>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</si>
  <si>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</si>
  <si>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</si>
  <si>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</si>
  <si>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</si>
  <si>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</si>
  <si>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</si>
  <si>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</si>
  <si>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</si>
  <si>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</si>
  <si>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</si>
  <si>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</si>
  <si>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</si>
  <si>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</si>
  <si>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</si>
  <si>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</si>
  <si>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</si>
  <si>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</si>
  <si>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</si>
  <si>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</si>
  <si>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</si>
  <si>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</si>
  <si>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</si>
  <si>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</si>
  <si>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</si>
  <si>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</si>
  <si>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</si>
  <si>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</si>
  <si>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</si>
  <si>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</si>
  <si>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</si>
  <si>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</si>
  <si>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</si>
  <si>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</si>
  <si>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</si>
  <si>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</si>
  <si>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</si>
  <si>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</si>
  <si>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</si>
  <si>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</si>
  <si>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</si>
  <si>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</si>
  <si>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</si>
  <si>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</si>
  <si>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</si>
  <si>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</si>
  <si>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</si>
  <si>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</si>
  <si>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</si>
  <si>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</si>
  <si>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</si>
  <si>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</si>
  <si>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</si>
  <si>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</si>
  <si>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</si>
  <si>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</si>
  <si>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</si>
  <si>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</si>
  <si>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</si>
  <si>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</si>
  <si>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</si>
  <si>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</si>
  <si>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</si>
  <si>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</si>
  <si>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</si>
  <si>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</si>
  <si>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</si>
  <si>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</si>
  <si>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</si>
  <si>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</si>
  <si>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</si>
  <si>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</si>
  <si>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</si>
  <si>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</si>
  <si>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</si>
  <si>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</si>
  <si>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</si>
  <si>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</si>
  <si>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</si>
  <si>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</si>
  <si>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</si>
  <si>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</si>
  <si>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</si>
  <si>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</si>
  <si>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</si>
  <si>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</si>
  <si>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</si>
  <si>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</si>
  <si>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</si>
  <si>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</si>
  <si>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</si>
  <si>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</si>
  <si>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</si>
  <si>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</si>
  <si>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</si>
  <si>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</si>
  <si>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</si>
  <si>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</si>
  <si>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</si>
  <si>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</si>
  <si>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</si>
  <si>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</si>
  <si>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</si>
  <si>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</si>
  <si>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</si>
  <si>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</si>
  <si>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</si>
  <si>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</si>
  <si>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</si>
  <si>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</si>
  <si>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</si>
  <si>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</si>
  <si>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</si>
  <si>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</si>
  <si>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</si>
  <si>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</si>
  <si>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</si>
  <si>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</si>
  <si>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</si>
  <si>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</si>
  <si>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</si>
  <si>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</si>
  <si>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</si>
  <si>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</si>
  <si>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</si>
  <si>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</si>
  <si>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</si>
  <si>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</si>
  <si>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</si>
  <si>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</si>
  <si>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</si>
  <si>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</si>
  <si>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</si>
  <si>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</si>
  <si>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</si>
  <si>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</si>
  <si>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</si>
  <si>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</si>
  <si>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</si>
  <si>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</si>
  <si>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</si>
  <si>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</si>
  <si>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</si>
  <si>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</si>
  <si>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</si>
  <si>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</si>
  <si>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</si>
  <si>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</si>
  <si>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</si>
  <si>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</si>
  <si>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</si>
  <si>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</si>
  <si>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</si>
  <si>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</si>
  <si>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</si>
  <si>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</si>
  <si>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</si>
  <si>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</si>
  <si>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</si>
  <si>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</si>
  <si>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</si>
  <si>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</si>
  <si>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</si>
  <si>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</si>
  <si>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</si>
  <si>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</si>
  <si>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</si>
  <si>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</si>
  <si>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</si>
  <si>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</si>
  <si>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</si>
  <si>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</si>
  <si>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</si>
  <si>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</si>
  <si>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</si>
  <si>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</si>
  <si>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</si>
  <si>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</si>
  <si>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</si>
  <si>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</si>
  <si>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</si>
  <si>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</si>
  <si>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</si>
  <si>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</si>
  <si>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</si>
  <si>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</si>
  <si>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</si>
  <si>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</si>
  <si>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</si>
  <si>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</si>
  <si>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</si>
  <si>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</si>
  <si>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</si>
  <si>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</si>
  <si>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</si>
  <si>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</si>
  <si>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</si>
  <si>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</si>
  <si>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</si>
  <si>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</si>
  <si>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</si>
  <si>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</si>
  <si>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</si>
  <si>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</si>
  <si>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</si>
  <si>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</si>
  <si>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</si>
  <si>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</si>
  <si>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</si>
  <si>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</si>
  <si>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</si>
  <si>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</si>
  <si>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</si>
  <si>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</si>
  <si>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</si>
  <si>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</si>
  <si>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</si>
  <si>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</si>
  <si>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</si>
  <si>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</si>
  <si>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</si>
  <si>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</si>
  <si>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</si>
  <si>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</si>
  <si>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</si>
  <si>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</si>
  <si>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</si>
  <si>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</si>
  <si>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</si>
  <si>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</si>
  <si>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</si>
  <si>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</si>
  <si>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</si>
  <si>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</si>
  <si>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</si>
  <si>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</si>
  <si>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</si>
  <si>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</si>
  <si>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</si>
  <si>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</si>
  <si>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</si>
  <si>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</si>
  <si>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</si>
  <si>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</si>
  <si>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</si>
  <si>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</si>
  <si>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</si>
  <si>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</si>
  <si>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</si>
  <si>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</si>
  <si>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</si>
  <si>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</si>
  <si>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</si>
  <si>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</si>
  <si>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</si>
  <si>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</si>
  <si>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</si>
  <si>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</si>
  <si>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</si>
  <si>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</si>
  <si>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</si>
  <si>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</si>
  <si>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</si>
  <si>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</si>
  <si>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</si>
  <si>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</si>
  <si>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</si>
  <si>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</si>
  <si>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</si>
  <si>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</si>
  <si>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</si>
  <si>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</si>
  <si>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</si>
  <si>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</si>
  <si>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</si>
  <si>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</si>
  <si>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</si>
  <si>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</si>
  <si>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</si>
  <si>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</si>
  <si>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</si>
  <si>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</si>
  <si>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</si>
  <si>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</si>
  <si>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</si>
  <si>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</si>
  <si>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</si>
  <si>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</si>
  <si>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</si>
  <si>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</si>
  <si>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</si>
  <si>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</si>
  <si>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</si>
  <si>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</si>
  <si>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</si>
  <si>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</si>
  <si>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</si>
  <si>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</si>
  <si>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</si>
  <si>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</si>
  <si>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</si>
  <si>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</si>
  <si>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</si>
  <si>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</si>
  <si>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</si>
  <si>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</si>
  <si>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</si>
  <si>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</si>
  <si>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</si>
  <si>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</si>
  <si>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</si>
  <si>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</si>
  <si>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</si>
  <si>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</si>
  <si>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</si>
  <si>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</si>
  <si>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</si>
  <si>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</si>
  <si>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</si>
  <si>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</si>
  <si>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</si>
  <si>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</si>
  <si>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</si>
  <si>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</si>
  <si>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</si>
  <si>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</si>
  <si>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</si>
  <si>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</si>
  <si>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</si>
  <si>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</si>
  <si>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</si>
  <si>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</si>
  <si>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</si>
  <si>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</si>
  <si>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</si>
  <si>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</si>
  <si>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</si>
  <si>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</si>
  <si>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</si>
  <si>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</si>
  <si>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</si>
  <si>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</si>
  <si>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</si>
  <si>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</si>
  <si>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</si>
  <si>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</si>
  <si>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</si>
  <si>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</si>
  <si>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</si>
  <si>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</si>
  <si>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</si>
  <si>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</si>
  <si>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</si>
  <si>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</si>
  <si>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</si>
  <si>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</si>
  <si>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</si>
  <si>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</si>
  <si>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</si>
  <si>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</si>
  <si>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</si>
  <si>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</si>
  <si>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</si>
  <si>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</si>
  <si>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</si>
  <si>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</si>
  <si>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</si>
  <si>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</si>
  <si>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</si>
  <si>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</si>
  <si>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</si>
  <si>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</si>
  <si>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</si>
  <si>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</si>
  <si>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</si>
  <si>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</si>
  <si>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</si>
  <si>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</si>
  <si>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</si>
  <si>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</si>
  <si>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</si>
  <si>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</si>
  <si>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</si>
  <si>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</si>
  <si>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</si>
  <si>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</si>
  <si>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</si>
  <si>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</si>
  <si>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</si>
  <si>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</si>
  <si>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</si>
  <si>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</si>
  <si>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</si>
  <si>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</si>
  <si>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</si>
  <si>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</si>
  <si>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</si>
  <si>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</si>
  <si>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</si>
  <si>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</si>
  <si>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</si>
  <si>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</si>
  <si>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</si>
  <si>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</si>
  <si>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</si>
  <si>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</si>
  <si>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</si>
  <si>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</si>
  <si>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</si>
  <si>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</si>
  <si>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</si>
  <si>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</si>
  <si>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</si>
  <si>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</si>
  <si>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</si>
  <si>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</si>
  <si>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</si>
  <si>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</si>
  <si>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</si>
  <si>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</si>
  <si>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</si>
  <si>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</si>
  <si>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</si>
  <si>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</si>
  <si>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</si>
  <si>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</si>
  <si>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</si>
  <si>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</si>
  <si>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</si>
  <si>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</si>
  <si>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</si>
  <si>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</si>
  <si>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</si>
  <si>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</si>
  <si>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</si>
  <si>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</si>
  <si>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</si>
  <si>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</si>
  <si>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</si>
  <si>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</si>
  <si>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</si>
  <si>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</si>
  <si>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</si>
  <si>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</si>
  <si>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</si>
  <si>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</si>
  <si>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</si>
  <si>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</si>
  <si>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</si>
  <si>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</si>
  <si>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</si>
  <si>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</si>
  <si>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</si>
  <si>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</si>
  <si>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</si>
  <si>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</si>
  <si>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</si>
  <si>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</si>
  <si>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</si>
  <si>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</si>
  <si>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</si>
  <si>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</si>
  <si>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</si>
  <si>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</si>
  <si>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</si>
  <si>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</si>
  <si>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</si>
  <si>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</si>
  <si>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</si>
  <si>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</si>
  <si>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</si>
  <si>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</si>
  <si>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</si>
  <si>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</si>
  <si>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</si>
  <si>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</si>
  <si>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</si>
  <si>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</si>
  <si>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</si>
  <si>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</si>
  <si>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</si>
  <si>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</si>
  <si>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</si>
  <si>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</si>
  <si>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</si>
  <si>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</si>
  <si>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</si>
  <si>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</si>
  <si>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</si>
  <si>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</si>
  <si>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</si>
  <si>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</si>
  <si>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</si>
  <si>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</si>
  <si>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</si>
  <si>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</si>
  <si>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</si>
  <si>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</si>
  <si>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</si>
  <si>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</si>
  <si>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</si>
  <si>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</si>
  <si>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</si>
  <si>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</si>
  <si>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</si>
  <si>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</si>
  <si>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</si>
  <si>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</si>
  <si>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</si>
  <si>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</si>
  <si>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</si>
  <si>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</si>
  <si>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</si>
  <si>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</si>
  <si>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</si>
  <si>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</si>
  <si>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</si>
  <si>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</si>
  <si>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</si>
  <si>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</si>
  <si>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</si>
  <si>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</si>
  <si>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</si>
  <si>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</si>
  <si>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</si>
  <si>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</si>
  <si>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</si>
  <si>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</si>
  <si>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</si>
  <si>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</si>
  <si>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</si>
  <si>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</si>
  <si>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</si>
  <si>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</si>
  <si>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</si>
  <si>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</si>
  <si>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</si>
  <si>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</si>
  <si>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</si>
  <si>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</si>
  <si>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</si>
  <si>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</si>
  <si>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</si>
  <si>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</si>
  <si>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</si>
  <si>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</si>
  <si>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</si>
  <si>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</si>
  <si>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</si>
  <si>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</si>
  <si>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</si>
  <si>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</si>
  <si>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</si>
  <si>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</si>
  <si>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</si>
  <si>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</si>
  <si>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</si>
  <si>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</si>
  <si>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</si>
  <si>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</si>
  <si>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</si>
  <si>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</si>
  <si>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</si>
  <si>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</si>
  <si>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</si>
  <si>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</si>
  <si>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</si>
  <si>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</si>
  <si>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</si>
  <si>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</si>
  <si>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</si>
  <si>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</si>
  <si>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</si>
  <si>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</si>
  <si>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</si>
  <si>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</si>
  <si>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</si>
  <si>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</si>
  <si>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</si>
  <si>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</si>
  <si>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</si>
  <si>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</si>
  <si>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</si>
  <si>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</si>
  <si>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</si>
  <si>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</si>
  <si>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</si>
  <si>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</si>
  <si>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</si>
  <si>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</si>
  <si>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</si>
  <si>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</si>
  <si>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</si>
  <si>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</si>
  <si>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</si>
  <si>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</si>
  <si>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</si>
  <si>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</si>
  <si>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</si>
  <si>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</si>
  <si>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</si>
  <si>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</si>
  <si>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</si>
  <si>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</si>
  <si>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</si>
  <si>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</si>
  <si>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</si>
  <si>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</si>
  <si>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</si>
  <si>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</si>
  <si>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</si>
  <si>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</si>
  <si>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</si>
  <si>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</si>
  <si>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</si>
  <si>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</si>
  <si>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</si>
  <si>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</si>
  <si>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</si>
  <si>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</si>
  <si>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</si>
  <si>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</si>
  <si>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</si>
  <si>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</si>
  <si>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</si>
  <si>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</si>
  <si>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</si>
  <si>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</si>
  <si>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</si>
  <si>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</si>
  <si>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</si>
  <si>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</si>
  <si>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</si>
  <si>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</si>
  <si>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</si>
  <si>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</si>
  <si>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</si>
  <si>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</si>
  <si>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</si>
  <si>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</si>
  <si>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</si>
  <si>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</si>
  <si>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</si>
  <si>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</si>
  <si>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</si>
  <si>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</si>
  <si>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</si>
  <si>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</si>
  <si>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</si>
  <si>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</si>
  <si>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</si>
  <si>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</si>
  <si>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</si>
  <si>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</si>
  <si>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</si>
  <si>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</si>
  <si>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</si>
  <si>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</si>
  <si>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</si>
  <si>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</si>
  <si>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</si>
  <si>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</si>
  <si>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</si>
  <si>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</si>
  <si>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</si>
  <si>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</si>
  <si>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</si>
  <si>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</si>
  <si>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</si>
  <si>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</si>
  <si>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</si>
  <si>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</si>
  <si>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</si>
  <si>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</si>
  <si>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</si>
  <si>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</si>
  <si>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</si>
  <si>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</si>
  <si>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</si>
  <si>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</si>
  <si>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</si>
  <si>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</si>
  <si>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</si>
  <si>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</si>
  <si>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</si>
  <si>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</si>
  <si>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</si>
  <si>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</si>
  <si>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</si>
  <si>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</si>
  <si>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</si>
  <si>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</si>
  <si>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</si>
  <si>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</si>
  <si>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</si>
  <si>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</si>
  <si>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</si>
  <si>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</si>
  <si>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</si>
  <si>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</si>
  <si>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</si>
  <si>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</si>
  <si>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</si>
  <si>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</si>
  <si>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</si>
  <si>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</si>
  <si>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</si>
  <si>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</si>
  <si>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</si>
  <si>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</si>
  <si>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</si>
  <si>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</si>
  <si>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</si>
  <si>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</si>
  <si>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</si>
  <si>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</si>
  <si>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</si>
  <si>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</si>
  <si>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</si>
  <si>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</si>
  <si>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</si>
  <si>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</si>
  <si>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</si>
  <si>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</si>
  <si>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</si>
  <si>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</si>
  <si>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</si>
  <si>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</si>
  <si>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</si>
  <si>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</si>
  <si>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</si>
  <si>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</si>
  <si>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</si>
  <si>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</si>
  <si>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</si>
  <si>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</si>
  <si>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</si>
  <si>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</si>
  <si>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</si>
  <si>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</si>
  <si>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</si>
  <si>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</si>
  <si>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</si>
  <si>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</si>
  <si>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</si>
  <si>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</si>
  <si>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</si>
  <si>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</si>
  <si>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</si>
  <si>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</si>
  <si>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</si>
  <si>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</si>
  <si>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</si>
  <si>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</si>
  <si>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</si>
  <si>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</si>
  <si>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</si>
  <si>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</si>
  <si>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</si>
  <si>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</si>
  <si>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</si>
  <si>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</si>
  <si>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</si>
  <si>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</si>
  <si>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</si>
  <si>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</si>
  <si>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</si>
  <si>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</si>
  <si>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</si>
  <si>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</si>
  <si>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</si>
  <si>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</si>
  <si>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</si>
  <si>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</si>
  <si>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</si>
  <si>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</si>
  <si>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</si>
  <si>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</si>
  <si>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</si>
  <si>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</si>
  <si>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</si>
  <si>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</si>
  <si>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</si>
  <si>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</si>
  <si>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</si>
  <si>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</si>
  <si>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</si>
  <si>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</si>
  <si>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</si>
  <si>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</si>
  <si>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</si>
  <si>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</si>
  <si>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</si>
  <si>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</si>
  <si>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</si>
  <si>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</si>
  <si>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</si>
  <si>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</si>
  <si>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</si>
  <si>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</si>
  <si>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</si>
  <si>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</si>
  <si>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</si>
  <si>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</si>
  <si>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</si>
  <si>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</si>
  <si>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</si>
  <si>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</si>
  <si>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</si>
  <si>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</si>
  <si>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</si>
  <si>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</si>
  <si>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</si>
  <si>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</si>
  <si>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</si>
  <si>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</si>
  <si>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</si>
  <si>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</si>
  <si>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</si>
  <si>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</si>
  <si>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</si>
  <si>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</si>
  <si>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</si>
  <si>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</si>
  <si>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</si>
  <si>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</si>
  <si>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</si>
  <si>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</si>
  <si>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</si>
  <si>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</si>
  <si>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</si>
  <si>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</si>
  <si>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</si>
  <si>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</si>
  <si>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</si>
  <si>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</si>
  <si>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</si>
  <si>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</si>
  <si>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</si>
  <si>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</si>
  <si>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</si>
  <si>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</si>
  <si>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</si>
  <si>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</si>
  <si>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</si>
  <si>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</si>
  <si>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</si>
  <si>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</si>
  <si>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</si>
  <si>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</si>
  <si>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</si>
  <si>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</si>
  <si>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</si>
  <si>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</si>
  <si>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</si>
  <si>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</si>
  <si>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</si>
  <si>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</si>
  <si>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</si>
  <si>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</si>
  <si>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</si>
  <si>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</si>
  <si>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</si>
  <si>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</si>
  <si>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</si>
  <si>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</si>
  <si>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</si>
  <si>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</si>
  <si>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</si>
  <si>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</si>
  <si>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</si>
  <si>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</si>
  <si>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</si>
  <si>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</si>
  <si>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</si>
  <si>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</si>
  <si>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</si>
  <si>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</si>
  <si>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</si>
  <si>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</si>
  <si>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</si>
  <si>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</si>
  <si>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</si>
  <si>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</si>
  <si>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</si>
  <si>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</si>
  <si>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</si>
  <si>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</si>
  <si>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</si>
  <si>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</si>
  <si>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</si>
  <si>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</si>
  <si>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</si>
  <si>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</si>
  <si>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</si>
  <si>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</si>
  <si>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</si>
  <si>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</si>
  <si>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</si>
  <si>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</si>
  <si>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</si>
  <si>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</si>
  <si>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</si>
  <si>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</si>
  <si>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</si>
  <si>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</si>
  <si>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</si>
  <si>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</si>
  <si>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</si>
  <si>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</si>
  <si>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</si>
  <si>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</si>
  <si>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</si>
  <si>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</si>
  <si>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</si>
  <si>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</si>
  <si>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</si>
  <si>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</si>
  <si>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</si>
  <si>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</si>
  <si>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</si>
  <si>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</si>
  <si>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</si>
  <si>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</si>
  <si>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</si>
  <si>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</si>
  <si>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</si>
  <si>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</si>
  <si>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</si>
  <si>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</si>
  <si>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</si>
  <si>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</si>
  <si>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</si>
  <si>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</si>
  <si>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</si>
  <si>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</si>
  <si>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</si>
  <si>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</si>
  <si>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</si>
  <si>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</si>
  <si>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</si>
  <si>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</si>
  <si>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</si>
  <si>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</si>
  <si>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</si>
  <si>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</si>
  <si>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</si>
  <si>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</si>
  <si>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</si>
  <si>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</si>
  <si>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</si>
  <si>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</si>
  <si>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</si>
  <si>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</si>
  <si>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</si>
  <si>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</si>
  <si>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</si>
  <si>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</si>
  <si>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</si>
  <si>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</si>
  <si>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</si>
  <si>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</si>
  <si>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</si>
  <si>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</si>
  <si>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</si>
  <si>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</si>
  <si>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</si>
  <si>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</si>
  <si>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</si>
  <si>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</si>
  <si>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</si>
  <si>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</si>
  <si>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</si>
  <si>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</si>
  <si>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</si>
  <si>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</si>
  <si>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</si>
  <si>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</si>
  <si>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</si>
  <si>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</si>
  <si>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</si>
  <si>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</si>
  <si>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</si>
  <si>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</si>
  <si>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</si>
  <si>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</si>
  <si>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</si>
  <si>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</si>
  <si>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</si>
  <si>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</si>
  <si>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</si>
  <si>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</si>
  <si>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</si>
  <si>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</si>
  <si>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</si>
  <si>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</si>
  <si>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</si>
  <si>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</si>
  <si>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</si>
  <si>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</si>
  <si>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</si>
  <si>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</si>
  <si>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</si>
  <si>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</si>
  <si>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</si>
  <si>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</si>
  <si>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</si>
  <si>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</si>
  <si>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</si>
  <si>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</si>
  <si>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</si>
  <si>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</si>
  <si>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</si>
  <si>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</si>
  <si>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</si>
  <si>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</si>
  <si>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</si>
  <si>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</si>
  <si>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</si>
  <si>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</si>
  <si>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</si>
  <si>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</si>
  <si>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</si>
  <si>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</si>
  <si>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</si>
  <si>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</si>
  <si>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</si>
  <si>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</si>
  <si>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</si>
  <si>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</si>
  <si>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</si>
  <si>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</si>
  <si>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</si>
  <si>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</si>
  <si>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</si>
  <si>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</si>
  <si>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</si>
  <si>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</si>
  <si>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</si>
  <si>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</si>
  <si>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</si>
  <si>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</si>
  <si>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</si>
  <si>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</si>
  <si>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</si>
  <si>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</si>
  <si>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</si>
  <si>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</si>
  <si>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</si>
  <si>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</si>
  <si>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</si>
  <si>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</si>
  <si>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</si>
  <si>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</si>
  <si>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</si>
  <si>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</si>
  <si>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</si>
  <si>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</si>
  <si>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</si>
  <si>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</si>
  <si>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</si>
  <si>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</si>
  <si>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</si>
  <si>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</si>
  <si>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</si>
  <si>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</si>
  <si>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</si>
  <si>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</si>
  <si>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</si>
  <si>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</si>
  <si>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</si>
  <si>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</si>
  <si>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</si>
  <si>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</si>
  <si>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</si>
  <si>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</si>
  <si>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</si>
  <si>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</si>
  <si>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</si>
  <si>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</si>
  <si>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</si>
  <si>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</si>
  <si>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</si>
  <si>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</si>
  <si>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</si>
  <si>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</si>
  <si>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</si>
  <si>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</si>
  <si>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</si>
  <si>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</si>
  <si>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</si>
  <si>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</si>
  <si>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</si>
  <si>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</si>
  <si>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</si>
  <si>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</si>
  <si>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</si>
  <si>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</si>
  <si>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</si>
  <si>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</si>
  <si>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</si>
  <si>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</si>
  <si>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</si>
  <si>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</si>
  <si>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</si>
  <si>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</si>
  <si>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</si>
  <si>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</si>
  <si>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</si>
  <si>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</si>
  <si>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</si>
  <si>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</si>
  <si>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</si>
  <si>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</si>
  <si>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</si>
  <si>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</si>
  <si>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</si>
  <si>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</si>
  <si>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</si>
  <si>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</si>
  <si>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</si>
  <si>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</si>
  <si>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</si>
  <si>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</si>
  <si>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</si>
  <si>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</si>
  <si>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</si>
  <si>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</si>
  <si>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</si>
  <si>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</si>
  <si>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</si>
  <si>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</si>
  <si>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</si>
  <si>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</si>
  <si>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</si>
  <si>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</si>
  <si>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</si>
  <si>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</si>
  <si>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</si>
  <si>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</si>
  <si>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</si>
  <si>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</si>
  <si>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</si>
  <si>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</si>
  <si>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</si>
  <si>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</si>
  <si>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</si>
  <si>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</si>
  <si>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</si>
  <si>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</si>
  <si>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</si>
  <si>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</si>
  <si>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</si>
  <si>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</si>
  <si>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</si>
  <si>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</si>
  <si>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</si>
  <si>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</si>
  <si>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</si>
  <si>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</si>
  <si>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</si>
  <si>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</si>
  <si>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</si>
  <si>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</si>
  <si>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</si>
  <si>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</si>
  <si>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</si>
  <si>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</si>
  <si>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</si>
  <si>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</si>
  <si>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</si>
  <si>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</si>
  <si>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</si>
  <si>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</si>
  <si>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</si>
  <si>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</si>
  <si>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</si>
  <si>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</si>
  <si>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</si>
  <si>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</si>
  <si>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</si>
  <si>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</si>
  <si>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</si>
  <si>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</si>
  <si>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</si>
  <si>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</si>
  <si>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</si>
  <si>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</si>
  <si>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</si>
  <si>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</si>
  <si>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</si>
  <si>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</si>
  <si>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</si>
  <si>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</si>
  <si>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</si>
  <si>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</si>
  <si>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</si>
  <si>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</si>
  <si>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</si>
  <si>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</si>
  <si>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</si>
  <si>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</si>
  <si>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</si>
  <si>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</si>
  <si>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</si>
  <si>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</si>
  <si>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</si>
  <si>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</si>
  <si>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</si>
  <si>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</si>
  <si>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</si>
  <si>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</si>
  <si>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</si>
  <si>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</si>
  <si>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</si>
  <si>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</si>
  <si>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</si>
  <si>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</si>
  <si>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</si>
  <si>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</si>
  <si>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</si>
  <si>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</si>
  <si>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</si>
  <si>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</si>
  <si>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</si>
  <si>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</si>
  <si>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</si>
  <si>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</si>
  <si>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</si>
  <si>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</si>
  <si>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</si>
  <si>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</si>
  <si>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</si>
  <si>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</si>
  <si>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</si>
  <si>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</si>
  <si>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</si>
  <si>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</si>
  <si>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</si>
  <si>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</si>
  <si>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</si>
  <si>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</si>
  <si>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</si>
  <si>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</si>
  <si>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</si>
  <si>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</si>
  <si>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</si>
  <si>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</si>
  <si>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</si>
  <si>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</si>
  <si>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</si>
  <si>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</si>
  <si>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</si>
  <si>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</si>
  <si>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</si>
  <si>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</si>
  <si>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</si>
  <si>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</si>
  <si>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</si>
  <si>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</si>
  <si>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</si>
  <si>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</si>
  <si>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</si>
  <si>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</si>
  <si>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</si>
  <si>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</si>
  <si>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</si>
  <si>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</si>
  <si>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</si>
  <si>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</si>
  <si>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</si>
  <si>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</si>
  <si>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</si>
  <si>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</si>
  <si>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</si>
  <si>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</si>
  <si>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</si>
  <si>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</si>
  <si>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</si>
  <si>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</si>
  <si>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</si>
  <si>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</si>
  <si>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</si>
  <si>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</si>
  <si>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</si>
  <si>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</si>
  <si>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</si>
  <si>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</si>
  <si>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</si>
  <si>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</si>
  <si>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</si>
  <si>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</si>
  <si>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</si>
  <si>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</si>
  <si>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</si>
  <si>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</si>
  <si>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</si>
  <si>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</si>
  <si>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</si>
  <si>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</si>
  <si>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</si>
  <si>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</si>
  <si>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</si>
  <si>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</si>
  <si>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</si>
  <si>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</si>
  <si>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</si>
  <si>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</si>
  <si>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</si>
  <si>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</si>
  <si>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</si>
  <si>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</si>
  <si>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</si>
  <si>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</si>
  <si>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</si>
  <si>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</si>
  <si>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</si>
  <si>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</si>
  <si>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</si>
  <si>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</si>
  <si>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</si>
  <si>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</si>
  <si>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</si>
  <si>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</si>
  <si>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</si>
  <si>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</si>
  <si>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</si>
  <si>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</si>
  <si>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</si>
  <si>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</si>
  <si>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</si>
  <si>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</si>
  <si>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</si>
  <si>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</si>
  <si>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</si>
  <si>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</si>
  <si>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</si>
  <si>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</si>
  <si>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</si>
  <si>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</si>
  <si>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</si>
  <si>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</si>
  <si>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</si>
  <si>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</si>
  <si>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</si>
  <si>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</si>
  <si>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</si>
  <si>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</si>
  <si>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</si>
  <si>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</si>
  <si>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</si>
  <si>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</si>
  <si>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</si>
  <si>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</si>
  <si>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</si>
  <si>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</si>
  <si>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</si>
  <si>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</si>
  <si>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</si>
  <si>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</si>
  <si>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</si>
  <si>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</si>
  <si>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</si>
  <si>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</si>
  <si>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</si>
  <si>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</si>
  <si>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</si>
  <si>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</si>
  <si>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</si>
  <si>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</si>
  <si>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</si>
  <si>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</si>
  <si>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</si>
  <si>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</si>
  <si>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</si>
  <si>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</si>
  <si>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</si>
  <si>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</si>
  <si>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</si>
  <si>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</si>
  <si>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</si>
  <si>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</si>
  <si>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</si>
  <si>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</si>
  <si>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</si>
  <si>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</si>
  <si>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</si>
  <si>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</si>
  <si>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</si>
  <si>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</si>
  <si>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</si>
  <si>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</si>
  <si>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</si>
  <si>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</si>
  <si>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</si>
  <si>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</si>
  <si>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</si>
  <si>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</si>
  <si>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</si>
  <si>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</si>
  <si>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</si>
  <si>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</si>
  <si>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</si>
  <si>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</si>
  <si>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</si>
  <si>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</si>
  <si>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</si>
  <si>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</si>
  <si>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</si>
  <si>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</si>
  <si>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</si>
  <si>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</si>
  <si>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</si>
  <si>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</si>
  <si>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</si>
  <si>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</si>
  <si>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</si>
  <si>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</si>
  <si>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</si>
  <si>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</si>
  <si>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</si>
  <si>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</si>
  <si>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</si>
  <si>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</si>
  <si>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</si>
  <si>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</si>
  <si>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</si>
  <si>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</si>
  <si>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</si>
  <si>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</si>
  <si>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</si>
  <si>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</si>
  <si>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</si>
  <si>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</si>
  <si>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</si>
  <si>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</si>
  <si>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</si>
  <si>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</si>
  <si>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</si>
  <si>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</si>
  <si>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</si>
  <si>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</si>
  <si>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</si>
  <si>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</si>
  <si>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</si>
  <si>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</si>
  <si>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</si>
  <si>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</si>
  <si>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</si>
  <si>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</si>
  <si>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</si>
  <si>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</si>
  <si>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</si>
  <si>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</si>
  <si>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</si>
  <si>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</si>
  <si>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</si>
  <si>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</si>
  <si>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</si>
  <si>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</si>
  <si>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</si>
  <si>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</si>
  <si>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</si>
  <si>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</si>
  <si>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</si>
  <si>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</si>
  <si>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</si>
  <si>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</si>
  <si>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</si>
  <si>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</si>
  <si>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</si>
  <si>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</si>
  <si>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</si>
  <si>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</si>
  <si>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</si>
  <si>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</si>
  <si>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</si>
  <si>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</si>
  <si>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</si>
  <si>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</si>
  <si>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</si>
  <si>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</si>
  <si>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</si>
  <si>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</si>
  <si>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</si>
  <si>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</si>
  <si>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</si>
  <si>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</si>
  <si>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</si>
  <si>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</si>
  <si>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</si>
  <si>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</si>
  <si>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</si>
  <si>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</si>
  <si>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</si>
  <si>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</si>
  <si>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</si>
  <si>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</si>
  <si>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</si>
  <si>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</si>
  <si>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</si>
  <si>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</si>
  <si>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</si>
  <si>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</si>
  <si>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</si>
  <si>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</si>
  <si>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</si>
  <si>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</si>
  <si>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</si>
  <si>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</si>
  <si>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</si>
  <si>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</si>
  <si>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</si>
  <si>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</si>
  <si>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</si>
  <si>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</si>
  <si>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</si>
  <si>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</si>
  <si>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</si>
  <si>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</si>
  <si>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</si>
  <si>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</si>
  <si>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</si>
  <si>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</si>
  <si>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</si>
  <si>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</si>
  <si>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</si>
  <si>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</si>
  <si>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</si>
  <si>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</si>
  <si>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</si>
  <si>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</si>
  <si>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</si>
  <si>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</si>
  <si>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</si>
  <si>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</si>
  <si>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</si>
  <si>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</si>
  <si>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</si>
  <si>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</si>
  <si>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</si>
  <si>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</si>
  <si>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</si>
  <si>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</si>
  <si>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</si>
  <si>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</si>
  <si>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</si>
  <si>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</si>
  <si>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</si>
  <si>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</si>
  <si>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</si>
  <si>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</si>
  <si>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</si>
  <si>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</si>
  <si>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</si>
  <si>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</si>
  <si>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</si>
  <si>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</si>
  <si>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</si>
  <si>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</si>
  <si>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</si>
  <si>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</si>
  <si>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</si>
  <si>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</si>
  <si>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</si>
  <si>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</si>
  <si>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</si>
  <si>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</si>
  <si>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</si>
  <si>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</si>
  <si>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</si>
  <si>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</si>
  <si>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</si>
  <si>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</si>
  <si>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</si>
  <si>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</si>
  <si>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</si>
  <si>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</si>
  <si>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</si>
  <si>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</si>
  <si>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</si>
  <si>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</si>
  <si>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</si>
  <si>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</si>
  <si>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</si>
  <si>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</si>
  <si>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</si>
  <si>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</si>
  <si>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</si>
  <si>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</si>
  <si>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</si>
  <si>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</si>
  <si>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</si>
  <si>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</si>
  <si>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</si>
  <si>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</si>
  <si>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</si>
  <si>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</si>
  <si>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</si>
  <si>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</si>
  <si>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</si>
  <si>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</si>
  <si>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</si>
  <si>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</si>
  <si>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</si>
  <si>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</si>
  <si>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</si>
  <si>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</si>
  <si>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</si>
  <si>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</si>
  <si>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</si>
  <si>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</si>
  <si>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</si>
  <si>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</si>
  <si>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</si>
  <si>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</si>
  <si>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</si>
  <si>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</si>
  <si>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</si>
  <si>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</si>
  <si>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</si>
  <si>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</si>
  <si>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</si>
  <si>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</si>
  <si>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</si>
  <si>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</si>
  <si>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</si>
  <si>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</si>
  <si>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</si>
  <si>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</si>
  <si>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</si>
  <si>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</si>
  <si>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</si>
  <si>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</si>
  <si>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</si>
  <si>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</si>
  <si>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</si>
  <si>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</si>
  <si>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</si>
  <si>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</si>
  <si>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</si>
  <si>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</si>
  <si>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</si>
  <si>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</si>
  <si>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</si>
  <si>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</si>
  <si>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</si>
  <si>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</si>
  <si>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</si>
  <si>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</si>
  <si>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</si>
  <si>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</si>
  <si>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</si>
  <si>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</si>
  <si>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</si>
  <si>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</si>
  <si>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</si>
  <si>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</si>
  <si>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</si>
  <si>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</si>
  <si>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</si>
  <si>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</si>
  <si>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</si>
  <si>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</si>
  <si>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</si>
  <si>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</si>
  <si>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</si>
  <si>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</si>
  <si>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</si>
  <si>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</si>
  <si>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</si>
  <si>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</si>
  <si>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</si>
  <si>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</si>
  <si>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</si>
  <si>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</si>
  <si>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</si>
  <si>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</si>
  <si>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</si>
  <si>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</si>
  <si>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</si>
  <si>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</si>
  <si>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</si>
  <si>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</si>
  <si>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</si>
  <si>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</si>
  <si>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</si>
  <si>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</si>
  <si>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</si>
  <si>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</si>
  <si>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</si>
  <si>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</si>
  <si>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</si>
  <si>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</si>
  <si>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</si>
  <si>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</si>
  <si>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</si>
  <si>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</si>
  <si>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</si>
  <si>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</si>
  <si>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</si>
  <si>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</si>
  <si>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</si>
  <si>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</si>
  <si>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</si>
  <si>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</si>
  <si>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</si>
  <si>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</si>
  <si>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</si>
  <si>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</si>
  <si>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</si>
  <si>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</si>
  <si>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</si>
  <si>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</si>
  <si>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</si>
  <si>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</si>
  <si>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</si>
  <si>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</si>
  <si>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</si>
  <si>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</si>
  <si>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</si>
  <si>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</si>
  <si>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</si>
  <si>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</si>
  <si>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</si>
  <si>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</si>
  <si>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</si>
  <si>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</si>
  <si>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</si>
  <si>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</si>
  <si>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</si>
  <si>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</si>
  <si>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</si>
  <si>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</si>
  <si>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</si>
  <si>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</si>
  <si>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</si>
  <si>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</si>
  <si>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</si>
  <si>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</si>
  <si>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</si>
  <si>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</si>
  <si>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</si>
  <si>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</si>
  <si>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</si>
  <si>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</si>
  <si>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</si>
  <si>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</si>
  <si>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</si>
  <si>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</si>
  <si>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</si>
  <si>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</si>
  <si>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</si>
  <si>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</si>
  <si>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</si>
  <si>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</si>
  <si>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</si>
  <si>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</si>
  <si>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</si>
  <si>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</si>
  <si>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</si>
  <si>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</si>
  <si>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</si>
  <si>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</si>
  <si>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</si>
  <si>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</si>
  <si>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</si>
  <si>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</si>
  <si>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</si>
  <si>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</si>
  <si>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</si>
  <si>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</si>
  <si>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</si>
  <si>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</si>
  <si>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</si>
  <si>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</si>
  <si>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</si>
  <si>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</si>
  <si>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</si>
  <si>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</si>
  <si>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</si>
  <si>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</si>
  <si>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</si>
  <si>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</si>
  <si>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</si>
  <si>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</si>
  <si>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</si>
  <si>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</si>
  <si>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</si>
  <si>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</si>
  <si>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</si>
  <si>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</si>
  <si>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</si>
  <si>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</si>
  <si>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</si>
  <si>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</si>
  <si>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</si>
  <si>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</si>
  <si>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</si>
  <si>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</si>
  <si>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</si>
  <si>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</si>
  <si>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</si>
  <si>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</si>
  <si>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</si>
  <si>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</si>
  <si>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</si>
  <si>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</si>
  <si>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</si>
  <si>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</si>
  <si>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</si>
  <si>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</si>
  <si>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</si>
  <si>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</si>
  <si>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</si>
  <si>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</si>
  <si>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</si>
  <si>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</si>
  <si>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</si>
  <si>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</si>
  <si>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</si>
  <si>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</si>
  <si>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</si>
  <si>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</si>
  <si>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</si>
  <si>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</si>
  <si>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</si>
  <si>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</si>
  <si>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</si>
  <si>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</si>
  <si>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</si>
  <si>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</si>
  <si>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</si>
  <si>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</si>
  <si>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</si>
  <si>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</si>
  <si>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</si>
  <si>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</si>
  <si>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</si>
  <si>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</si>
  <si>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</si>
  <si>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</si>
  <si>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</si>
  <si>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</si>
  <si>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</si>
  <si>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</si>
  <si>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</si>
  <si>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</si>
  <si>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</si>
  <si>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</si>
  <si>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</si>
  <si>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</si>
  <si>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</si>
  <si>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</si>
  <si>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</si>
  <si>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</si>
  <si>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</si>
  <si>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</si>
  <si>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</si>
  <si>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</si>
  <si>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</si>
  <si>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</si>
  <si>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</si>
  <si>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</si>
  <si>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</si>
  <si>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</si>
  <si>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</si>
  <si>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</si>
  <si>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</si>
  <si>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</si>
  <si>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</si>
  <si>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</si>
  <si>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</si>
  <si>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</si>
  <si>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</si>
  <si>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</si>
  <si>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</si>
  <si>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</si>
  <si>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</si>
  <si>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</si>
  <si>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</si>
  <si>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</si>
  <si>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</si>
  <si>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</si>
  <si>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</si>
  <si>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</si>
  <si>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</si>
  <si>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</si>
  <si>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</si>
  <si>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</si>
  <si>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</si>
  <si>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</si>
  <si>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</si>
  <si>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</si>
  <si>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</si>
  <si>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</si>
  <si>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</si>
  <si>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</si>
  <si>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</si>
  <si>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</si>
  <si>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</si>
  <si>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</si>
  <si>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</si>
  <si>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</si>
  <si>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</si>
  <si>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</si>
  <si>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</si>
  <si>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</si>
  <si>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</si>
  <si>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</si>
  <si>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</si>
  <si>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</si>
  <si>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</si>
  <si>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</si>
  <si>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</si>
  <si>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</si>
  <si>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</si>
  <si>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</si>
  <si>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</si>
  <si>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</si>
  <si>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</si>
  <si>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</si>
  <si>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</si>
  <si>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</si>
  <si>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</si>
  <si>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</si>
  <si>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</si>
  <si>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</si>
  <si>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</si>
  <si>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</si>
  <si>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</si>
  <si>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</si>
  <si>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</si>
  <si>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</si>
  <si>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</si>
  <si>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</si>
  <si>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</si>
  <si>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</si>
  <si>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</si>
  <si>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</si>
  <si>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</si>
  <si>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</si>
  <si>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</si>
  <si>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</si>
  <si>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</si>
  <si>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</si>
  <si>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</si>
  <si>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</si>
  <si>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</si>
  <si>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</si>
  <si>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</si>
  <si>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</si>
  <si>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</si>
  <si>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</si>
  <si>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</si>
  <si>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</si>
  <si>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</si>
  <si>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</si>
  <si>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</si>
  <si>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</si>
  <si>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</si>
  <si>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</si>
  <si>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</si>
  <si>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</si>
  <si>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</si>
  <si>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</si>
  <si>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</si>
  <si>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</si>
  <si>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</si>
  <si>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</si>
  <si>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</si>
  <si>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</si>
  <si>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</si>
  <si>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</si>
  <si>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</si>
  <si>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</si>
  <si>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</si>
  <si>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</si>
  <si>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</si>
  <si>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</si>
  <si>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</si>
  <si>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</si>
  <si>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</si>
  <si>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</si>
  <si>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</si>
  <si>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</si>
  <si>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</si>
  <si>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</si>
  <si>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</si>
  <si>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</si>
  <si>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</si>
  <si>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</si>
  <si>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</si>
  <si>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</si>
  <si>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</si>
  <si>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</si>
  <si>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</si>
  <si>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</si>
  <si>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</si>
  <si>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</si>
  <si>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</si>
  <si>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</si>
  <si>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</si>
  <si>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</si>
  <si>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</si>
  <si>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</si>
  <si>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</si>
  <si>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</si>
  <si>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</si>
  <si>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</si>
  <si>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</si>
  <si>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</si>
  <si>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</si>
  <si>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</si>
  <si>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</si>
  <si>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</si>
  <si>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</si>
  <si>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</si>
  <si>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</si>
  <si>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</si>
  <si>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</si>
  <si>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</si>
  <si>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</si>
  <si>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</si>
  <si>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</si>
  <si>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</si>
  <si>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</si>
  <si>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</si>
  <si>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</si>
  <si>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</si>
  <si>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</si>
  <si>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</si>
  <si>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</si>
  <si>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</si>
  <si>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</si>
  <si>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</si>
  <si>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</si>
  <si>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</si>
  <si>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</si>
  <si>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</si>
  <si>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</si>
  <si>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</si>
  <si>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</si>
  <si>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</si>
  <si>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</si>
  <si>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</si>
  <si>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</si>
  <si>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</si>
  <si>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</si>
  <si>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</si>
  <si>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</si>
  <si>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</si>
  <si>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</si>
  <si>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</si>
  <si>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</si>
  <si>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</si>
  <si>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</si>
  <si>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</si>
  <si>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</si>
  <si>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</si>
  <si>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</si>
  <si>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</si>
  <si>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</si>
  <si>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</si>
  <si>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</si>
  <si>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</si>
  <si>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</si>
  <si>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</si>
  <si>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</si>
  <si>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</si>
  <si>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</si>
  <si>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</si>
  <si>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</si>
  <si>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</si>
  <si>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</si>
  <si>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</si>
  <si>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</si>
  <si>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</si>
  <si>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</si>
  <si>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</si>
  <si>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</si>
  <si>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</si>
  <si>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</si>
  <si>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</si>
  <si>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</si>
  <si>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</si>
  <si>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</si>
  <si>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</si>
  <si>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</si>
  <si>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</si>
  <si>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</si>
  <si>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</si>
  <si>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</si>
  <si>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</si>
  <si>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</si>
  <si>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</si>
  <si>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</si>
  <si>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</si>
  <si>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</si>
  <si>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</si>
  <si>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</si>
  <si>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</si>
  <si>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</si>
  <si>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</si>
  <si>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</si>
  <si>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</si>
  <si>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</si>
  <si>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</si>
  <si>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</si>
  <si>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</si>
  <si>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</si>
  <si>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</si>
  <si>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</si>
  <si>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</si>
  <si>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</si>
  <si>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</si>
  <si>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</si>
  <si>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</si>
  <si>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</si>
  <si>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</si>
  <si>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</si>
  <si>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</si>
  <si>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</si>
  <si>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</si>
  <si>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</si>
  <si>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</si>
  <si>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</si>
  <si>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</si>
  <si>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</si>
  <si>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</si>
  <si>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</si>
  <si>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</si>
  <si>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</si>
  <si>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</si>
  <si>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</si>
  <si>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</si>
  <si>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</si>
  <si>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</si>
  <si>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</si>
  <si>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</si>
  <si>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</si>
  <si>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</si>
  <si>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</si>
  <si>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</si>
  <si>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</si>
  <si>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</si>
  <si>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</si>
  <si>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</si>
  <si>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</si>
  <si>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</si>
  <si>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</si>
  <si>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</si>
  <si>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</si>
  <si>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</si>
  <si>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</si>
  <si>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</si>
  <si>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</si>
  <si>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</si>
  <si>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</si>
  <si>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</si>
  <si>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</si>
  <si>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</si>
  <si>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</si>
  <si>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</si>
  <si>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</si>
  <si>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</si>
  <si>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</si>
  <si>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</si>
  <si>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</si>
  <si>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</si>
  <si>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</si>
  <si>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</si>
  <si>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</si>
  <si>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</si>
  <si>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</si>
  <si>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</si>
  <si>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</si>
  <si>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</si>
  <si>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</si>
  <si>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</si>
  <si>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</si>
  <si>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</si>
  <si>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</si>
  <si>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</si>
  <si>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</si>
  <si>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</si>
  <si>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</si>
  <si>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</si>
  <si>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</si>
  <si>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</si>
  <si>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</si>
  <si>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</si>
  <si>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</si>
  <si>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</si>
  <si>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</si>
  <si>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</si>
  <si>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</si>
  <si>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</si>
  <si>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</si>
  <si>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</si>
  <si>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</si>
  <si>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</si>
  <si>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</si>
  <si>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</si>
  <si>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</si>
  <si>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</si>
  <si>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</si>
  <si>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</si>
  <si>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</si>
  <si>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</si>
  <si>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</si>
  <si>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</si>
  <si>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</si>
  <si>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</si>
  <si>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</si>
  <si>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</si>
  <si>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</si>
  <si>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</si>
  <si>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</si>
  <si>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</si>
  <si>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</si>
  <si>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</si>
  <si>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</si>
  <si>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</si>
  <si>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</si>
  <si>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</si>
  <si>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</si>
  <si>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</si>
  <si>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</si>
  <si>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</si>
  <si>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</si>
  <si>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</si>
  <si>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</si>
  <si>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</si>
  <si>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</si>
  <si>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</si>
  <si>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</si>
  <si>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</si>
  <si>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</si>
  <si>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</si>
  <si>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</si>
  <si>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</si>
  <si>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</si>
  <si>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</si>
  <si>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</si>
  <si>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</si>
  <si>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</si>
  <si>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</si>
  <si>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</si>
  <si>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</si>
  <si>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</si>
  <si>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</si>
  <si>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</si>
  <si>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</si>
  <si>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</si>
  <si>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</si>
  <si>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</si>
  <si>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</si>
  <si>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</si>
  <si>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</si>
  <si>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</si>
  <si>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</si>
  <si>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</si>
  <si>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</si>
  <si>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</si>
  <si>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</si>
  <si>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</si>
  <si>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</si>
  <si>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</si>
  <si>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</si>
  <si>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</si>
  <si>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</si>
  <si>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</si>
  <si>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</si>
  <si>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</si>
  <si>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</si>
  <si>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</si>
  <si>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</si>
  <si>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</si>
  <si>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</si>
  <si>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</si>
  <si>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</si>
  <si>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</si>
  <si>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</si>
  <si>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</si>
  <si>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</si>
  <si>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</si>
  <si>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</si>
  <si>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</si>
  <si>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</si>
  <si>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</si>
  <si>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</si>
  <si>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</si>
  <si>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</si>
  <si>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</si>
  <si>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</si>
  <si>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</si>
  <si>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</si>
  <si>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</si>
  <si>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</si>
  <si>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</si>
  <si>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</si>
  <si>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</si>
  <si>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</si>
  <si>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</si>
  <si>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</si>
  <si>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</si>
  <si>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</si>
  <si>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</si>
  <si>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</si>
  <si>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</si>
  <si>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</si>
  <si>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</si>
  <si>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</si>
  <si>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</si>
  <si>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</si>
  <si>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</si>
  <si>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</si>
  <si>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</si>
  <si>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</si>
  <si>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</si>
  <si>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</si>
  <si>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</si>
  <si>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</si>
  <si>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</si>
  <si>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</si>
  <si>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</si>
  <si>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</si>
  <si>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</si>
  <si>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</si>
  <si>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</si>
  <si>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</si>
  <si>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</si>
  <si>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</si>
  <si>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</si>
  <si>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</si>
  <si>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</si>
  <si>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</si>
  <si>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</si>
  <si>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</si>
  <si>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</si>
  <si>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</si>
  <si>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</si>
  <si>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</si>
  <si>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</si>
  <si>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</si>
  <si>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</si>
  <si>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</si>
  <si>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</si>
  <si>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</si>
  <si>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</si>
  <si>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</si>
  <si>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</si>
  <si>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</si>
  <si>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</si>
  <si>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</si>
  <si>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</si>
  <si>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</si>
  <si>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</si>
  <si>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</si>
  <si>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</si>
  <si>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</si>
  <si>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</si>
  <si>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</si>
  <si>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</si>
  <si>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</si>
  <si>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</si>
  <si>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</si>
  <si>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</si>
  <si>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</si>
  <si>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</si>
  <si>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</si>
  <si>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</si>
  <si>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</si>
  <si>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</si>
  <si>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</si>
  <si>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</si>
  <si>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</si>
  <si>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</si>
  <si>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</si>
  <si>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</si>
  <si>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</si>
  <si>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</si>
  <si>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</si>
  <si>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</si>
  <si>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</si>
  <si>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</si>
  <si>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</si>
  <si>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</si>
  <si>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</si>
  <si>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</si>
  <si>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</si>
  <si>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</si>
  <si>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</si>
  <si>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</si>
  <si>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</si>
  <si>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</si>
  <si>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</si>
  <si>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</si>
  <si>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</si>
  <si>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</si>
  <si>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</si>
  <si>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</si>
  <si>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</si>
  <si>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</si>
  <si>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</si>
  <si>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</si>
  <si>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</si>
  <si>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</si>
  <si>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</si>
  <si>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</si>
  <si>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</si>
  <si>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</si>
  <si>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</si>
  <si>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</si>
  <si>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</si>
  <si>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</si>
  <si>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</si>
  <si>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</si>
  <si>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</si>
  <si>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</si>
  <si>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</si>
  <si>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</si>
  <si>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</si>
  <si>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</si>
  <si>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</si>
  <si>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</si>
  <si>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</si>
  <si>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</si>
  <si>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</si>
  <si>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</si>
  <si>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</si>
  <si>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</si>
  <si>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</si>
  <si>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</si>
  <si>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</si>
  <si>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</si>
  <si>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</si>
  <si>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</si>
  <si>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</si>
  <si>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</si>
  <si>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</si>
  <si>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</si>
  <si>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</si>
  <si>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</si>
  <si>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</si>
  <si>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</si>
  <si>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</si>
  <si>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</si>
  <si>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</si>
  <si>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</si>
  <si>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</si>
  <si>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</si>
  <si>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</si>
  <si>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</si>
  <si>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</si>
  <si>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</si>
  <si>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</si>
  <si>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</si>
  <si>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</si>
  <si>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</si>
  <si>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</si>
  <si>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</si>
  <si>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</si>
  <si>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</si>
  <si>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</si>
  <si>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</si>
  <si>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</si>
  <si>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</si>
  <si>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</si>
  <si>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</si>
  <si>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</si>
  <si>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</si>
  <si>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</si>
  <si>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</si>
  <si>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</si>
  <si>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</si>
  <si>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</si>
  <si>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</si>
  <si>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</si>
  <si>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</si>
  <si>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</si>
  <si>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</si>
  <si>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</si>
  <si>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</si>
  <si>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</si>
  <si>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</si>
  <si>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</si>
  <si>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</si>
  <si>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</si>
  <si>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</si>
  <si>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</si>
  <si>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</si>
  <si>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</si>
  <si>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</si>
  <si>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</si>
  <si>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</si>
  <si>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</si>
  <si>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</si>
  <si>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</si>
  <si>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</si>
  <si>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</si>
  <si>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</si>
  <si>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</si>
  <si>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</si>
  <si>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</si>
  <si>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</si>
  <si>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</si>
  <si>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</si>
  <si>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</si>
  <si>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</si>
  <si>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</si>
  <si>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</si>
  <si>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</si>
  <si>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</si>
  <si>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</si>
  <si>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</si>
  <si>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</si>
  <si>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</si>
  <si>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</si>
  <si>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</si>
  <si>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</si>
  <si>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</si>
  <si>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</si>
  <si>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</si>
  <si>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</si>
  <si>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</si>
  <si>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</si>
  <si>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</si>
  <si>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</si>
  <si>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</si>
  <si>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</si>
  <si>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</si>
  <si>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</si>
  <si>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</si>
  <si>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</si>
  <si>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</si>
  <si>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</si>
  <si>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</si>
  <si>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</si>
  <si>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</si>
  <si>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</si>
  <si>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</si>
  <si>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</si>
  <si>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</si>
  <si>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</si>
  <si>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</si>
  <si>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</si>
  <si>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</si>
  <si>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</si>
  <si>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</si>
  <si>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</si>
  <si>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</si>
  <si>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</si>
  <si>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</si>
  <si>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</si>
  <si>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</si>
  <si>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</si>
  <si>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</si>
  <si>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</si>
  <si>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</si>
  <si>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</si>
  <si>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</si>
  <si>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</si>
  <si>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</si>
  <si>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</si>
  <si>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</si>
  <si>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</si>
  <si>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</si>
  <si>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</si>
  <si>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</si>
  <si>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</si>
  <si>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</si>
  <si>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</si>
  <si>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</si>
  <si>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</si>
  <si>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</si>
  <si>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</si>
  <si>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</si>
  <si>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</si>
  <si>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</si>
  <si>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</si>
  <si>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</si>
  <si>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</si>
  <si>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</si>
  <si>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</si>
  <si>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</si>
  <si>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</si>
  <si>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</si>
  <si>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</si>
  <si>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</si>
  <si>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</si>
  <si>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</si>
  <si>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</si>
  <si>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</si>
  <si>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</si>
  <si>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</si>
  <si>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</si>
  <si>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</si>
  <si>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</si>
  <si>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</si>
  <si>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</si>
  <si>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</si>
  <si>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</si>
  <si>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</si>
  <si>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</si>
  <si>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</si>
  <si>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</si>
  <si>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</si>
  <si>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</si>
  <si>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</si>
  <si>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</si>
  <si>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</si>
  <si>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</si>
  <si>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</si>
  <si>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</si>
  <si>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</si>
  <si>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</si>
  <si>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</si>
  <si>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</si>
  <si>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</si>
  <si>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</si>
  <si>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</si>
  <si>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</si>
  <si>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</si>
  <si>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</si>
  <si>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</si>
  <si>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</si>
  <si>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</si>
  <si>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</si>
  <si>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</si>
  <si>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</si>
  <si>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</si>
  <si>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</si>
  <si>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</si>
  <si>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</si>
  <si>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</si>
  <si>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</si>
  <si>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</si>
  <si>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</si>
  <si>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</si>
  <si>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</si>
  <si>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</si>
  <si>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</si>
  <si>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</si>
  <si>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</si>
  <si>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</si>
  <si>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</si>
  <si>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</si>
  <si>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</si>
  <si>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</si>
  <si>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</si>
  <si>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</si>
  <si>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</si>
  <si>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</si>
  <si>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</si>
  <si>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</si>
  <si>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</si>
  <si>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</si>
  <si>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</si>
  <si>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</si>
  <si>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</si>
  <si>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</si>
  <si>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</si>
  <si>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</si>
  <si>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</si>
  <si>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</si>
  <si>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</si>
  <si>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</si>
  <si>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</si>
  <si>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</si>
  <si>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</si>
  <si>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</si>
  <si>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</si>
  <si>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</si>
  <si>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</si>
  <si>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</si>
  <si>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</si>
  <si>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</si>
  <si>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</si>
  <si>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</si>
  <si>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</si>
  <si>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</si>
  <si>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</si>
  <si>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</si>
  <si>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</si>
  <si>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</si>
  <si>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</si>
  <si>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</si>
  <si>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</si>
  <si>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</si>
  <si>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</si>
  <si>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</si>
  <si>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</si>
  <si>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</si>
  <si>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</si>
  <si>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</si>
  <si>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</si>
  <si>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</si>
  <si>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</si>
  <si>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</si>
  <si>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</si>
  <si>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</si>
  <si>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</si>
  <si>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</si>
  <si>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</si>
  <si>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</si>
  <si>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</si>
  <si>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</si>
  <si>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</si>
  <si>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</si>
  <si>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</si>
  <si>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</si>
  <si>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</si>
  <si>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</si>
  <si>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</si>
  <si>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</si>
  <si>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</si>
  <si>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</si>
  <si>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</si>
  <si>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</si>
  <si>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</si>
  <si>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</si>
  <si>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</si>
  <si>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</si>
  <si>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</si>
  <si>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</si>
  <si>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</si>
  <si>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</si>
  <si>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</si>
  <si>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</si>
  <si>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</si>
  <si>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</si>
  <si>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</si>
  <si>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</si>
  <si>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</si>
  <si>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</si>
  <si>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</si>
  <si>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</si>
  <si>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</si>
  <si>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</si>
  <si>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</si>
  <si>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</si>
  <si>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</si>
  <si>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</si>
  <si>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</si>
  <si>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</si>
  <si>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</si>
  <si>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</si>
  <si>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</si>
  <si>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</si>
  <si>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</si>
  <si>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</si>
  <si>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</si>
  <si>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</si>
  <si>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</si>
  <si>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</si>
  <si>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</si>
  <si>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</si>
  <si>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</si>
  <si>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</si>
  <si>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</si>
  <si>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</si>
  <si>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</si>
  <si>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</si>
  <si>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</si>
  <si>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</si>
  <si>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</si>
  <si>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</si>
  <si>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</si>
  <si>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</si>
  <si>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</si>
  <si>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</si>
  <si>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</si>
  <si>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</si>
  <si>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</si>
  <si>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</si>
  <si>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</si>
  <si>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</si>
  <si>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</si>
  <si>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</si>
  <si>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</si>
  <si>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</si>
  <si>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</si>
  <si>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</si>
  <si>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</si>
  <si>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</si>
  <si>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</si>
  <si>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</si>
  <si>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</si>
  <si>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</si>
  <si>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</si>
  <si>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</si>
  <si>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</si>
  <si>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</si>
  <si>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</si>
  <si>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</si>
  <si>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</si>
  <si>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</si>
  <si>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</si>
  <si>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</si>
  <si>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</si>
  <si>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</si>
  <si>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</si>
  <si>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</si>
  <si>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</si>
  <si>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</si>
  <si>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</si>
  <si>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</si>
  <si>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</si>
  <si>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</si>
  <si>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</si>
  <si>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</si>
  <si>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</si>
  <si>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</si>
  <si>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</si>
  <si>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</si>
  <si>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</si>
  <si>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</si>
  <si>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</si>
  <si>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</si>
  <si>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</si>
  <si>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</si>
  <si>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</si>
  <si>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</si>
  <si>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</si>
  <si>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</si>
  <si>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</si>
  <si>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</si>
  <si>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</si>
  <si>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</si>
  <si>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</si>
  <si>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</si>
  <si>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</si>
  <si>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</si>
  <si>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</si>
  <si>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</si>
  <si>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</si>
  <si>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</si>
  <si>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</si>
  <si>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</si>
  <si>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</si>
  <si>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</si>
  <si>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</si>
  <si>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</si>
  <si>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</si>
  <si>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</si>
  <si>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</si>
  <si>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</si>
  <si>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</si>
  <si>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</si>
  <si>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</si>
  <si>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</si>
  <si>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</si>
  <si>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</si>
  <si>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</si>
  <si>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</si>
  <si>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</si>
  <si>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</si>
  <si>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</si>
  <si>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</si>
  <si>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</si>
  <si>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</si>
  <si>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</si>
  <si>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</si>
  <si>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</si>
  <si>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</si>
  <si>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</si>
  <si>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</si>
  <si>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</si>
  <si>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</si>
  <si>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</si>
  <si>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</si>
  <si>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</si>
  <si>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</si>
  <si>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</si>
  <si>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</si>
  <si>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</si>
  <si>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</si>
  <si>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</si>
  <si>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</si>
  <si>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</si>
  <si>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</si>
  <si>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</si>
  <si>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</si>
  <si>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</si>
  <si>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</si>
  <si>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</si>
  <si>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</si>
  <si>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</si>
  <si>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</si>
  <si>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</si>
  <si>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</si>
  <si>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</si>
  <si>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</si>
  <si>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</si>
  <si>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</si>
  <si>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</si>
  <si>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</si>
  <si>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</si>
  <si>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</si>
  <si>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</si>
  <si>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</si>
  <si>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</si>
  <si>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</si>
  <si>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</si>
  <si>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</si>
  <si>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</si>
  <si>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</si>
  <si>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</si>
  <si>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</si>
  <si>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</si>
  <si>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</si>
  <si>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</si>
  <si>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</si>
  <si>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</si>
  <si>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</si>
  <si>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</si>
  <si>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</si>
  <si>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</si>
  <si>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</si>
  <si>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</si>
  <si>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</si>
  <si>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</si>
  <si>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</si>
  <si>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</si>
  <si>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</si>
  <si>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</si>
  <si>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</si>
  <si>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</si>
  <si>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</si>
  <si>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</si>
  <si>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</si>
  <si>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</si>
  <si>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</si>
  <si>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</si>
  <si>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</si>
  <si>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</si>
  <si>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</si>
  <si>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</si>
  <si>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</si>
  <si>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</si>
  <si>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</si>
  <si>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</si>
  <si>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</si>
  <si>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</si>
  <si>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</si>
  <si>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</si>
  <si>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</si>
  <si>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</si>
  <si>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</si>
  <si>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</si>
  <si>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</si>
  <si>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</si>
  <si>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</si>
  <si>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</si>
  <si>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</si>
  <si>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</si>
  <si>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</si>
  <si>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</si>
  <si>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</si>
  <si>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</si>
  <si>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</si>
  <si>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</si>
  <si>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</si>
  <si>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</si>
  <si>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</si>
  <si>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</si>
  <si>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</si>
  <si>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</si>
  <si>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</si>
  <si>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</si>
  <si>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</si>
  <si>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</si>
  <si>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</si>
  <si>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</si>
  <si>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</si>
  <si>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</si>
  <si>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</si>
  <si>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</si>
  <si>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</si>
  <si>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</si>
  <si>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</si>
  <si>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</si>
  <si>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</si>
  <si>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</si>
  <si>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</si>
  <si>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</si>
  <si>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</si>
  <si>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</si>
  <si>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</si>
  <si>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</si>
  <si>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</si>
  <si>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</si>
  <si>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</si>
  <si>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</si>
  <si>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</si>
  <si>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</si>
  <si>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</si>
  <si>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</si>
  <si>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</si>
  <si>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</si>
  <si>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</si>
  <si>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</si>
  <si>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</si>
  <si>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</si>
  <si>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</si>
  <si>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</si>
  <si>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</si>
  <si>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</si>
  <si>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</si>
  <si>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</si>
  <si>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</si>
  <si>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</si>
  <si>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</si>
  <si>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</si>
  <si>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</si>
  <si>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</si>
  <si>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</si>
  <si>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</si>
  <si>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</si>
  <si>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</si>
  <si>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</si>
  <si>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</si>
  <si>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</si>
  <si>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</si>
  <si>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</si>
  <si>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</si>
  <si>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</si>
  <si>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</si>
  <si>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</si>
  <si>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</si>
  <si>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</si>
  <si>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</si>
  <si>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</si>
  <si>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</si>
  <si>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</si>
  <si>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</si>
  <si>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</si>
  <si>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</si>
  <si>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</si>
  <si>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</si>
  <si>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</si>
  <si>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</si>
  <si>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</si>
  <si>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</si>
  <si>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</si>
  <si>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</si>
  <si>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</si>
  <si>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</si>
  <si>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</si>
  <si>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</si>
  <si>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</si>
  <si>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</si>
  <si>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</si>
  <si>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</si>
  <si>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</si>
  <si>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</si>
  <si>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</si>
  <si>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</si>
  <si>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</si>
  <si>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</si>
  <si>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</si>
  <si>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</si>
  <si>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</si>
  <si>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</si>
  <si>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</si>
  <si>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</si>
  <si>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</si>
  <si>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</si>
  <si>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</si>
  <si>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</si>
  <si>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</si>
  <si>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</si>
  <si>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</si>
  <si>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</si>
  <si>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</si>
  <si>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</si>
  <si>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</si>
  <si>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</si>
  <si>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</si>
  <si>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</si>
  <si>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</si>
  <si>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</si>
  <si>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</si>
  <si>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</si>
  <si>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</si>
  <si>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</si>
  <si>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</si>
  <si>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</si>
  <si>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</si>
  <si>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</si>
  <si>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</si>
  <si>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</si>
  <si>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</si>
  <si>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</si>
  <si>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</si>
  <si>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</si>
  <si>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</si>
  <si>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</si>
  <si>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</si>
  <si>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</si>
  <si>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</si>
  <si>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</si>
  <si>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</si>
  <si>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</si>
  <si>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</si>
  <si>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</si>
  <si>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</si>
  <si>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</si>
  <si>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</si>
  <si>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</si>
  <si>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</si>
  <si>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</si>
  <si>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</si>
  <si>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</si>
  <si>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</si>
  <si>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</si>
  <si>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</si>
  <si>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</si>
  <si>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</si>
  <si>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</si>
  <si>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</si>
  <si>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</si>
  <si>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</si>
  <si>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</si>
  <si>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</si>
  <si>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</si>
  <si>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</si>
  <si>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</si>
  <si>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</si>
  <si>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</si>
  <si>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</si>
  <si>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</si>
  <si>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</si>
  <si>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</si>
  <si>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</si>
  <si>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</si>
  <si>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</si>
  <si>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</si>
  <si>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</si>
  <si>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</si>
  <si>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</si>
  <si>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</si>
  <si>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</si>
  <si>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</si>
  <si>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</si>
  <si>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</si>
  <si>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</si>
  <si>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</si>
  <si>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</si>
  <si>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</si>
  <si>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</si>
  <si>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</si>
  <si>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</si>
  <si>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</si>
  <si>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</si>
  <si>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</si>
  <si>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</si>
  <si>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</si>
  <si>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</si>
  <si>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</si>
  <si>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</si>
  <si>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</si>
  <si>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</si>
  <si>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</si>
  <si>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</si>
  <si>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</si>
  <si>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</si>
  <si>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</si>
  <si>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</si>
  <si>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</si>
  <si>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</si>
  <si>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</si>
  <si>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</si>
  <si>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</si>
  <si>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</si>
  <si>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</si>
  <si>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</si>
  <si>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</si>
  <si>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</si>
  <si>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</si>
  <si>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</si>
  <si>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</si>
  <si>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</si>
  <si>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</si>
  <si>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</si>
  <si>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</si>
  <si>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</si>
  <si>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</si>
  <si>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</si>
  <si>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</si>
  <si>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</si>
  <si>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</si>
  <si>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</si>
  <si>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</si>
  <si>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</si>
  <si>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</si>
  <si>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</si>
  <si>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</si>
  <si>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</si>
  <si>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</si>
  <si>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</si>
  <si>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</si>
  <si>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</si>
  <si>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</si>
  <si>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</si>
  <si>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</si>
  <si>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</si>
  <si>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</si>
  <si>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</si>
  <si>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</si>
  <si>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</si>
  <si>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</si>
  <si>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</si>
  <si>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</si>
  <si>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</si>
  <si>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</si>
  <si>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</si>
  <si>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</si>
  <si>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</si>
  <si>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</si>
  <si>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</si>
  <si>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</si>
  <si>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</si>
  <si>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</si>
  <si>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</si>
  <si>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</si>
  <si>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</si>
  <si>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</si>
  <si>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</si>
  <si>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</si>
  <si>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</si>
  <si>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</si>
  <si>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</si>
  <si>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</si>
  <si>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</si>
  <si>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</si>
  <si>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</si>
  <si>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</si>
  <si>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</si>
  <si>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</si>
  <si>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</si>
  <si>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</si>
  <si>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</si>
  <si>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</si>
  <si>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</si>
  <si>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</si>
  <si>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</si>
  <si>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</si>
  <si>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</si>
  <si>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</si>
  <si>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</si>
  <si>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</si>
  <si>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</si>
  <si>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</si>
  <si>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</si>
  <si>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</si>
  <si>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</si>
  <si>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</si>
  <si>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</si>
  <si>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</si>
  <si>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</si>
  <si>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</si>
  <si>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</si>
  <si>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</si>
  <si>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</si>
  <si>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</si>
  <si>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</si>
  <si>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</si>
  <si>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</si>
  <si>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</si>
  <si>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</si>
  <si>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</si>
  <si>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</si>
  <si>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</si>
  <si>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</si>
  <si>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</si>
  <si>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</si>
  <si>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</si>
  <si>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</si>
  <si>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</si>
  <si>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</si>
  <si>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</si>
  <si>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</si>
  <si>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</si>
  <si>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</si>
  <si>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</si>
  <si>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</si>
  <si>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</si>
  <si>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</si>
  <si>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</si>
  <si>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</si>
  <si>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</si>
  <si>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</si>
  <si>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</si>
  <si>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</si>
  <si>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</si>
  <si>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</si>
  <si>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</si>
  <si>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</si>
  <si>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</si>
  <si>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</si>
  <si>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</si>
  <si>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</si>
  <si>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</si>
  <si>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</si>
  <si>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</si>
  <si>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</si>
  <si>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</si>
  <si>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</si>
  <si>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</si>
  <si>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</si>
  <si>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</si>
  <si>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</si>
  <si>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</si>
  <si>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</si>
  <si>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</si>
  <si>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</si>
  <si>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</si>
  <si>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</si>
  <si>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</si>
  <si>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</si>
  <si>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</si>
  <si>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</si>
  <si>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</si>
  <si>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</si>
  <si>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</si>
  <si>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</si>
  <si>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</si>
  <si>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</si>
  <si>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</si>
  <si>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</si>
  <si>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</si>
  <si>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</si>
  <si>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</si>
  <si>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</si>
  <si>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</si>
  <si>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</si>
  <si>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</si>
  <si>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</si>
  <si>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</si>
  <si>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</si>
  <si>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</si>
  <si>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</si>
  <si>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</si>
  <si>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</si>
  <si>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</si>
  <si>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</si>
  <si>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</si>
  <si>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</si>
  <si>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</si>
  <si>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</si>
  <si>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</si>
  <si>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</si>
  <si>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</si>
  <si>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</si>
  <si>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</si>
  <si>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</si>
  <si>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</si>
  <si>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</si>
  <si>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</si>
  <si>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</si>
  <si>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</si>
  <si>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</si>
  <si>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</si>
  <si>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</si>
  <si>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</si>
  <si>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</si>
  <si>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</si>
  <si>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</si>
  <si>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</si>
  <si>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</si>
  <si>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</si>
  <si>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</si>
  <si>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</si>
  <si>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</si>
  <si>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</si>
  <si>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</si>
  <si>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</si>
  <si>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</si>
  <si>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</si>
  <si>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</si>
  <si>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</si>
  <si>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</si>
  <si>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</si>
  <si>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</si>
  <si>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</si>
  <si>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</si>
  <si>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</si>
  <si>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</si>
  <si>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</si>
  <si>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</si>
  <si>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</si>
  <si>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</si>
  <si>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</si>
  <si>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</si>
  <si>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</si>
  <si>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</si>
  <si>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</si>
  <si>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</si>
  <si>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</si>
  <si>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</si>
  <si>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</si>
  <si>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</si>
  <si>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</si>
  <si>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</si>
  <si>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</si>
  <si>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</si>
  <si>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</si>
  <si>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</si>
  <si>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</si>
  <si>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</si>
  <si>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</si>
  <si>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</si>
  <si>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</si>
  <si>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</si>
  <si>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</si>
  <si>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</si>
  <si>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</si>
  <si>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</si>
  <si>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</si>
  <si>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</si>
  <si>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</si>
  <si>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</si>
  <si>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</si>
  <si>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</si>
  <si>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</si>
  <si>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</si>
  <si>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</si>
  <si>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</si>
  <si>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</si>
  <si>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</si>
  <si>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</si>
  <si>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</si>
  <si>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</si>
  <si>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</si>
  <si>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</si>
  <si>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</si>
  <si>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</si>
  <si>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</si>
  <si>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</si>
  <si>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</si>
  <si>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</si>
  <si>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</si>
  <si>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</si>
  <si>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</si>
  <si>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</si>
  <si>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</si>
  <si>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</si>
  <si>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</si>
  <si>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</si>
  <si>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</si>
  <si>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</si>
  <si>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</si>
  <si>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</si>
  <si>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</si>
  <si>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</si>
  <si>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</si>
  <si>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</si>
  <si>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</si>
  <si>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</si>
  <si>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</si>
  <si>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</si>
  <si>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</si>
  <si>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</si>
  <si>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</si>
  <si>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</si>
  <si>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</si>
  <si>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</si>
  <si>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</si>
  <si>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</si>
  <si>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</si>
  <si>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</si>
  <si>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</si>
  <si>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</si>
  <si>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</si>
  <si>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</si>
  <si>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</si>
  <si>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</si>
  <si>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</si>
  <si>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</si>
  <si>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</si>
  <si>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</si>
  <si>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</si>
  <si>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</si>
  <si>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</si>
  <si>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</si>
  <si>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</si>
  <si>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</si>
  <si>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</si>
  <si>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</si>
  <si>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</si>
  <si>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</si>
  <si>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</si>
  <si>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</si>
  <si>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</si>
  <si>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</si>
  <si>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</si>
  <si>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</si>
  <si>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</si>
  <si>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</si>
  <si>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</si>
  <si>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</si>
  <si>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</si>
  <si>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</si>
  <si>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</si>
  <si>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</si>
  <si>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</si>
  <si>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</si>
  <si>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</si>
  <si>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</si>
  <si>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</si>
  <si>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</si>
  <si>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</si>
  <si>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</si>
  <si>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</si>
  <si>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</si>
  <si>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</si>
  <si>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</si>
  <si>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</si>
  <si>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</si>
  <si>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</si>
  <si>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</si>
  <si>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</si>
  <si>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</si>
  <si>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</si>
  <si>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</si>
  <si>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</si>
  <si>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</si>
  <si>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</si>
  <si>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</si>
  <si>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</si>
  <si>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</si>
  <si>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</si>
  <si>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</si>
  <si>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</si>
  <si>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</si>
  <si>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</si>
  <si>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</si>
  <si>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</si>
  <si>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</si>
  <si>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</si>
  <si>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</si>
  <si>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</si>
  <si>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</si>
  <si>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</si>
  <si>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</si>
  <si>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</si>
  <si>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</si>
  <si>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</si>
  <si>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</si>
  <si>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</si>
  <si>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</si>
  <si>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</si>
  <si>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</si>
  <si>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</si>
  <si>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</si>
  <si>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</si>
  <si>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</si>
  <si>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</si>
  <si>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</si>
  <si>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</si>
  <si>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</si>
  <si>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</si>
  <si>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</si>
  <si>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</si>
  <si>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</si>
  <si>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</si>
  <si>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</si>
  <si>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</si>
  <si>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</si>
  <si>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</si>
  <si>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</si>
  <si>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</si>
  <si>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</si>
  <si>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</si>
  <si>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</si>
  <si>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</si>
  <si>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</si>
  <si>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</si>
  <si>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</si>
  <si>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</si>
  <si>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</si>
  <si>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</si>
  <si>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</si>
  <si>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</si>
  <si>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</si>
  <si>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</si>
  <si>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</si>
  <si>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</si>
  <si>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</si>
  <si>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</si>
  <si>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</si>
  <si>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</si>
  <si>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</si>
  <si>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</si>
  <si>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</si>
  <si>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</si>
  <si>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</si>
  <si>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</si>
  <si>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</si>
  <si>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</si>
  <si>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</si>
  <si>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</si>
  <si>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</si>
  <si>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</si>
  <si>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</si>
  <si>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</si>
  <si>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</si>
  <si>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</si>
  <si>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</si>
  <si>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</si>
  <si>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</si>
  <si>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</si>
  <si>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</si>
  <si>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</si>
  <si>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</si>
  <si>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</si>
  <si>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</si>
  <si>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</si>
  <si>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</si>
  <si>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</si>
  <si>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</si>
  <si>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</si>
  <si>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</si>
  <si>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</si>
  <si>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</si>
  <si>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</si>
  <si>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</si>
  <si>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</si>
  <si>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</si>
  <si>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</si>
  <si>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</si>
  <si>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</si>
  <si>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</si>
  <si>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</si>
  <si>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</si>
  <si>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</si>
  <si>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</si>
  <si>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</si>
  <si>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</si>
  <si>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</si>
  <si>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</si>
  <si>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</si>
  <si>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</si>
  <si>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</si>
  <si>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</si>
  <si>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</si>
  <si>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</si>
  <si>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</si>
  <si>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</si>
  <si>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</si>
  <si>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</si>
  <si>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</si>
  <si>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</si>
  <si>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</si>
  <si>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</si>
  <si>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</si>
  <si>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</si>
  <si>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</si>
  <si>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</si>
  <si>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</si>
  <si>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</si>
  <si>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</si>
  <si>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</si>
  <si>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</si>
  <si>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</si>
  <si>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</si>
  <si>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</si>
  <si>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</si>
  <si>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</si>
  <si>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</si>
  <si>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</si>
  <si>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</si>
  <si>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</si>
  <si>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</si>
  <si>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</si>
  <si>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</si>
  <si>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</si>
  <si>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</si>
  <si>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</si>
  <si>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</si>
  <si>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</si>
  <si>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</si>
  <si>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</si>
  <si>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</si>
  <si>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</si>
  <si>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</si>
  <si>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</si>
  <si>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</si>
  <si>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</si>
  <si>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</si>
  <si>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</si>
  <si>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</si>
  <si>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</si>
  <si>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</si>
  <si>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</si>
  <si>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</si>
  <si>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</si>
  <si>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</si>
  <si>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</si>
  <si>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</si>
  <si>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</si>
  <si>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</si>
  <si>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</si>
  <si>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</si>
  <si>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</si>
  <si>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</si>
  <si>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</si>
  <si>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</si>
  <si>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</si>
  <si>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</si>
  <si>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</si>
  <si>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</si>
  <si>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</si>
  <si>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</si>
  <si>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</si>
  <si>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</si>
  <si>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</si>
  <si>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</si>
  <si>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</si>
  <si>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</si>
  <si>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</si>
  <si>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</si>
  <si>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</si>
  <si>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</si>
  <si>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</si>
  <si>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</si>
  <si>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</si>
  <si>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</si>
  <si>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</si>
  <si>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</si>
  <si>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</si>
  <si>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</si>
  <si>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</si>
  <si>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</si>
  <si>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</si>
  <si>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</si>
  <si>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</si>
  <si>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</si>
  <si>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</si>
  <si>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</si>
  <si>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</si>
  <si>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</si>
  <si>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</si>
  <si>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</si>
  <si>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</si>
  <si>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</si>
  <si>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</si>
  <si>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</si>
  <si>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</si>
  <si>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</si>
  <si>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</si>
  <si>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</si>
  <si>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</si>
  <si>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</si>
  <si>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</si>
  <si>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</si>
  <si>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</si>
  <si>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</si>
  <si>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</si>
  <si>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</si>
  <si>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</si>
  <si>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</si>
  <si>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</si>
  <si>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</si>
  <si>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</si>
  <si>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</si>
  <si>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</si>
  <si>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</si>
  <si>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</si>
  <si>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</si>
  <si>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</si>
  <si>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</si>
  <si>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</si>
  <si>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</si>
  <si>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</si>
  <si>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</si>
  <si>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</si>
  <si>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</si>
  <si>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</si>
  <si>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</si>
  <si>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</si>
  <si>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</si>
  <si>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</si>
  <si>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</si>
  <si>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</si>
  <si>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</si>
  <si>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</si>
  <si>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</si>
  <si>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</si>
  <si>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</si>
  <si>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</si>
  <si>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</si>
  <si>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</si>
  <si>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</si>
  <si>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</si>
  <si>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</si>
  <si>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</si>
  <si>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</si>
  <si>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</si>
  <si>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</si>
  <si>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</si>
  <si>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</si>
  <si>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</si>
  <si>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</si>
  <si>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</si>
  <si>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</si>
  <si>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</si>
  <si>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</si>
  <si>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</si>
  <si>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</si>
  <si>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</si>
  <si>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</si>
  <si>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</si>
  <si>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</si>
  <si>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</si>
  <si>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</si>
  <si>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</si>
  <si>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</si>
  <si>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</si>
  <si>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</si>
  <si>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</si>
  <si>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</si>
  <si>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</si>
  <si>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</si>
  <si>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</si>
  <si>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</si>
  <si>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</si>
  <si>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</si>
  <si>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</si>
  <si>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</si>
  <si>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</si>
  <si>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</si>
  <si>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</si>
  <si>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</si>
  <si>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</si>
  <si>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</si>
  <si>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</si>
  <si>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</si>
  <si>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</si>
  <si>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</si>
  <si>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</si>
  <si>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</si>
  <si>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</si>
  <si>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</si>
  <si>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</si>
  <si>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</si>
  <si>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</si>
  <si>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</si>
  <si>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</si>
  <si>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</si>
  <si>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</si>
  <si>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</si>
  <si>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</si>
  <si>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</si>
  <si>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</si>
  <si>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</si>
  <si>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</si>
  <si>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</si>
  <si>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</si>
  <si>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</si>
  <si>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</si>
  <si>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</si>
  <si>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</si>
  <si>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</si>
  <si>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</si>
  <si>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</si>
  <si>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</si>
  <si>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</si>
  <si>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</si>
  <si>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</si>
  <si>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</si>
  <si>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</si>
  <si>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</si>
  <si>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</si>
  <si>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</si>
  <si>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</si>
  <si>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</si>
  <si>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</si>
  <si>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</si>
  <si>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</si>
  <si>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</si>
  <si>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</si>
  <si>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</si>
  <si>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</si>
  <si>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</si>
  <si>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</si>
  <si>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</si>
  <si>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</si>
  <si>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</si>
  <si>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</si>
  <si>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</si>
  <si>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</si>
  <si>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</si>
  <si>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</si>
  <si>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</si>
  <si>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</si>
  <si>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</si>
  <si>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</si>
  <si>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</si>
  <si>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</si>
  <si>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</si>
  <si>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</si>
  <si>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</si>
  <si>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</si>
  <si>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</si>
  <si>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</si>
  <si>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</si>
  <si>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</si>
  <si>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</si>
  <si>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</si>
  <si>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</si>
  <si>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</si>
  <si>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</si>
  <si>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</si>
  <si>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</si>
  <si>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</si>
  <si>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</si>
  <si>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</si>
  <si>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</si>
  <si>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</si>
  <si>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</si>
  <si>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</si>
  <si>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</si>
  <si>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</si>
  <si>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</si>
  <si>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</si>
  <si>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</si>
  <si>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</si>
  <si>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</si>
  <si>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</si>
  <si>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</si>
  <si>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</si>
  <si>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</si>
  <si>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</si>
  <si>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</si>
  <si>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</si>
  <si>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</si>
  <si>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</si>
  <si>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</si>
  <si>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</si>
  <si>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</si>
  <si>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</si>
  <si>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</si>
  <si>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</si>
  <si>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</si>
  <si>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</si>
  <si>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</si>
  <si>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</si>
  <si>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</si>
  <si>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</si>
  <si>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</si>
  <si>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</si>
  <si>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</si>
  <si>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</si>
  <si>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</si>
  <si>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</si>
  <si>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</si>
  <si>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</si>
  <si>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</si>
  <si>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</si>
  <si>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</si>
  <si>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</si>
  <si>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</si>
  <si>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</si>
  <si>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</si>
  <si>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</si>
  <si>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</si>
  <si>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</si>
  <si>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</si>
  <si>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</si>
  <si>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</si>
  <si>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</si>
  <si>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</si>
  <si>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</si>
  <si>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</si>
  <si>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</si>
  <si>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</si>
  <si>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</si>
  <si>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</si>
  <si>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</si>
  <si>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</si>
  <si>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</si>
  <si>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</si>
  <si>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</si>
  <si>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</si>
  <si>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</si>
  <si>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</si>
  <si>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</si>
  <si>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</si>
  <si>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</si>
  <si>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</si>
  <si>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</si>
  <si>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</si>
  <si>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</si>
  <si>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</si>
  <si>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</si>
  <si>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</si>
  <si>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</si>
  <si>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</si>
  <si>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</si>
  <si>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</si>
  <si>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</si>
  <si>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</si>
  <si>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</si>
  <si>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</si>
  <si>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</si>
  <si>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</si>
  <si>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</si>
  <si>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</si>
  <si>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</si>
  <si>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</si>
  <si>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</si>
  <si>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</si>
  <si>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</si>
  <si>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</si>
  <si>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</si>
  <si>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</si>
  <si>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</si>
  <si>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</si>
  <si>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</si>
  <si>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</si>
  <si>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</si>
  <si>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</si>
  <si>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</si>
  <si>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</si>
  <si>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</si>
  <si>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</si>
  <si>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</si>
  <si>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</si>
  <si>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</si>
  <si>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</si>
  <si>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</si>
  <si>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</si>
  <si>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</si>
  <si>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</si>
  <si>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</si>
  <si>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</si>
  <si>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</si>
  <si>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</si>
  <si>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</si>
  <si>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</si>
  <si>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</si>
  <si>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</si>
  <si>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</si>
  <si>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</si>
  <si>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</si>
  <si>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</si>
  <si>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</si>
  <si>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</si>
  <si>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</si>
  <si>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</si>
  <si>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</si>
  <si>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</si>
  <si>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</si>
  <si>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</si>
  <si>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</si>
  <si>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</si>
  <si>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</si>
  <si>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</si>
  <si>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</si>
  <si>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</si>
  <si>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</si>
  <si>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</si>
  <si>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</si>
  <si>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</si>
  <si>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</si>
  <si>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</si>
  <si>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</si>
  <si>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</si>
  <si>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</si>
  <si>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</si>
  <si>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</si>
  <si>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</si>
  <si>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</si>
  <si>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</si>
  <si>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</si>
  <si>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</si>
  <si>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</si>
  <si>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</si>
  <si>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</si>
  <si>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</si>
  <si>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</si>
  <si>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</si>
  <si>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</si>
  <si>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</si>
  <si>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</si>
  <si>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</si>
  <si>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</si>
  <si>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</si>
  <si>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</si>
  <si>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</si>
  <si>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</si>
  <si>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</si>
  <si>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</si>
  <si>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</si>
  <si>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</si>
  <si>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</si>
  <si>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</si>
  <si>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</si>
  <si>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</si>
  <si>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</si>
  <si>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</si>
  <si>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</si>
  <si>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</si>
  <si>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</si>
  <si>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</si>
  <si>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</si>
  <si>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</si>
  <si>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</si>
  <si>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</si>
  <si>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</si>
  <si>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</si>
  <si>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</si>
  <si>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</si>
  <si>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</si>
  <si>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</si>
  <si>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</si>
  <si>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</si>
  <si>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</si>
  <si>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</si>
  <si>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</si>
  <si>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</si>
  <si>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</si>
  <si>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</si>
  <si>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</si>
  <si>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</si>
  <si>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</si>
  <si>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</si>
  <si>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</si>
  <si>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</si>
  <si>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</si>
  <si>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</si>
  <si>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</si>
  <si>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</si>
  <si>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</si>
  <si>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</si>
  <si>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</si>
  <si>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</si>
  <si>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</si>
  <si>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</si>
  <si>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</si>
  <si>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</si>
  <si>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</si>
  <si>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</si>
  <si>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</si>
  <si>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</si>
  <si>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</si>
  <si>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</si>
  <si>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</si>
  <si>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</si>
  <si>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</si>
  <si>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</si>
  <si>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</si>
  <si>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</si>
  <si>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</si>
  <si>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</si>
  <si>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</si>
  <si>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</si>
  <si>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</si>
  <si>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</si>
  <si>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</si>
  <si>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</si>
  <si>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</si>
  <si>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</si>
  <si>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</si>
  <si>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</si>
  <si>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</si>
  <si>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</si>
  <si>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</si>
  <si>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</si>
  <si>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</si>
  <si>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</si>
  <si>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</si>
  <si>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</si>
  <si>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</si>
  <si>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</si>
  <si>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</si>
  <si>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</si>
  <si>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</si>
  <si>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</si>
  <si>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</si>
  <si>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</si>
  <si>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</si>
  <si>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</si>
  <si>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</si>
  <si>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</si>
  <si>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</si>
  <si>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</si>
  <si>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</si>
  <si>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</si>
  <si>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</si>
  <si>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</si>
  <si>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</si>
  <si>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</si>
  <si>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</si>
  <si>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</si>
  <si>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</si>
  <si>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</si>
  <si>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</si>
  <si>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</si>
  <si>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</si>
  <si>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</si>
  <si>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</si>
  <si>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</si>
  <si>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</si>
  <si>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</si>
  <si>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</si>
  <si>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</si>
  <si>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</si>
  <si>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</si>
  <si>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</si>
  <si>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</si>
  <si>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</si>
  <si>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</si>
  <si>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</si>
  <si>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</si>
  <si>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</si>
  <si>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</si>
  <si>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</si>
  <si>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</si>
  <si>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</si>
  <si>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</si>
  <si>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</si>
  <si>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</si>
  <si>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</si>
  <si>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</si>
  <si>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</si>
  <si>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</si>
  <si>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</si>
  <si>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</si>
  <si>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</si>
  <si>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</si>
  <si>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</si>
  <si>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</si>
  <si>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</si>
  <si>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</si>
  <si>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</si>
  <si>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</si>
  <si>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</si>
  <si>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</si>
  <si>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</si>
  <si>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</si>
  <si>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</si>
  <si>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</si>
  <si>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</si>
  <si>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</si>
  <si>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</si>
  <si>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</si>
  <si>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</si>
  <si>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</si>
  <si>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</si>
  <si>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</si>
  <si>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</si>
  <si>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</si>
  <si>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</si>
  <si>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</si>
  <si>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</si>
  <si>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</si>
  <si>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</si>
  <si>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</si>
  <si>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</si>
  <si>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</si>
  <si>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</si>
  <si>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</si>
  <si>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</si>
  <si>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</si>
  <si>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</si>
  <si>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</si>
  <si>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</si>
  <si>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</si>
  <si>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</si>
  <si>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</si>
  <si>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</si>
  <si>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</si>
  <si>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</si>
  <si>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</si>
  <si>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</si>
  <si>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</si>
  <si>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</si>
  <si>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</si>
  <si>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</si>
  <si>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</si>
  <si>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</si>
  <si>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</si>
  <si>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</si>
  <si>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</si>
  <si>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</si>
  <si>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</si>
  <si>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</si>
  <si>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</si>
  <si>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</si>
  <si>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</si>
  <si>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</si>
  <si>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</si>
  <si>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</si>
  <si>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</si>
  <si>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</si>
  <si>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</si>
  <si>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</si>
  <si>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</si>
  <si>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</si>
  <si>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</si>
  <si>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</si>
  <si>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</si>
  <si>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</si>
  <si>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</si>
  <si>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</si>
  <si>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</si>
  <si>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</si>
  <si>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</si>
  <si>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</si>
  <si>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</si>
  <si>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</si>
  <si>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</si>
  <si>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</si>
  <si>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</si>
  <si>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</si>
  <si>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</si>
  <si>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</si>
  <si>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</si>
  <si>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</si>
  <si>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</si>
  <si>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</si>
  <si>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</si>
  <si>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</si>
  <si>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</si>
  <si>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</si>
  <si>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</si>
  <si>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</si>
  <si>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</si>
  <si>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</si>
  <si>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</si>
  <si>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</si>
  <si>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</si>
  <si>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</si>
  <si>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</si>
  <si>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</si>
  <si>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</si>
  <si>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</si>
  <si>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</si>
  <si>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</si>
  <si>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</si>
  <si>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</si>
  <si>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</si>
  <si>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</si>
  <si>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</si>
  <si>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</si>
  <si>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</si>
  <si>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</si>
  <si>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</si>
  <si>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</si>
  <si>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</si>
  <si>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</si>
  <si>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</si>
  <si>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</si>
  <si>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</si>
  <si>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</si>
  <si>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</si>
  <si>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</si>
  <si>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</si>
  <si>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</si>
  <si>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</si>
  <si>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</si>
  <si>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</si>
  <si>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</si>
  <si>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</si>
  <si>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</si>
  <si>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</si>
  <si>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</si>
  <si>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</si>
  <si>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</si>
  <si>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</si>
  <si>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</si>
  <si>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</si>
  <si>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</si>
  <si>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</si>
  <si>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</si>
  <si>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</si>
  <si>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</si>
  <si>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</si>
  <si>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</si>
  <si>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</si>
  <si>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</si>
  <si>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</si>
  <si>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</si>
  <si>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</si>
  <si>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</si>
  <si>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</si>
  <si>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</si>
  <si>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</si>
  <si>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</si>
  <si>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</si>
  <si>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</si>
  <si>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</si>
  <si>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</si>
  <si>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</si>
  <si>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</si>
  <si>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</si>
  <si>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</si>
  <si>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</si>
  <si>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</si>
  <si>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</si>
  <si>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</si>
  <si>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</si>
  <si>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</si>
  <si>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</si>
  <si>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</si>
  <si>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</si>
  <si>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</si>
  <si>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</si>
  <si>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</si>
  <si>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</si>
  <si>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</si>
  <si>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</si>
  <si>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</si>
  <si>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</si>
  <si>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</si>
  <si>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</si>
  <si>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</si>
  <si>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</si>
  <si>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</si>
  <si>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</si>
  <si>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</si>
  <si>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</si>
  <si>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</si>
  <si>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</si>
  <si>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</si>
  <si>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</si>
  <si>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</si>
  <si>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</si>
  <si>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</si>
  <si>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</si>
  <si>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</si>
  <si>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</si>
  <si>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</si>
  <si>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</si>
  <si>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</si>
  <si>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</si>
  <si>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</si>
  <si>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</si>
  <si>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</si>
  <si>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</si>
  <si>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</si>
  <si>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</si>
  <si>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</si>
  <si>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</si>
  <si>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</si>
  <si>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</si>
  <si>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</si>
  <si>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</si>
  <si>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</si>
  <si>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</si>
  <si>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</si>
  <si>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</si>
  <si>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</si>
  <si>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</si>
  <si>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</si>
  <si>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</si>
  <si>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</si>
  <si>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</si>
  <si>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</si>
  <si>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</si>
  <si>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</si>
  <si>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</si>
  <si>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</si>
  <si>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</si>
  <si>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</si>
  <si>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</si>
  <si>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</si>
  <si>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</si>
  <si>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</si>
  <si>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</si>
  <si>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</si>
  <si>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</si>
  <si>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</si>
  <si>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</si>
  <si>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</si>
  <si>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</si>
  <si>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</si>
  <si>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</si>
  <si>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</si>
  <si>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</si>
  <si>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</si>
  <si>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</si>
  <si>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</si>
  <si>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</si>
  <si>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</si>
  <si>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</si>
  <si>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</si>
  <si>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</si>
  <si>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</si>
  <si>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</si>
  <si>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</si>
  <si>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</si>
  <si>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</si>
  <si>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</si>
  <si>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</si>
  <si>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</si>
  <si>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</si>
  <si>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</si>
  <si>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</si>
  <si>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</si>
  <si>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</si>
  <si>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</si>
  <si>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</si>
  <si>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</si>
  <si>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</si>
  <si>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</si>
  <si>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</si>
  <si>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</si>
  <si>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</si>
  <si>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</si>
  <si>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</si>
  <si>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</si>
  <si>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</si>
  <si>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</si>
  <si>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</si>
  <si>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</si>
  <si>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</si>
  <si>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</si>
  <si>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</si>
  <si>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</si>
  <si>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</si>
  <si>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</si>
  <si>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</si>
  <si>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</si>
  <si>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</si>
  <si>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</si>
  <si>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</si>
  <si>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</si>
  <si>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</si>
  <si>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</si>
  <si>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</si>
  <si>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</si>
  <si>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</si>
  <si>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</si>
  <si>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</si>
  <si>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</si>
  <si>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</si>
  <si>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</si>
  <si>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</si>
  <si>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</si>
  <si>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</si>
  <si>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</si>
  <si>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</si>
  <si>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</si>
  <si>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</si>
  <si>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</si>
  <si>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</si>
  <si>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</si>
  <si>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</si>
  <si>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</si>
  <si>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</si>
  <si>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</si>
  <si>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</si>
  <si>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</si>
  <si>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</si>
  <si>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</si>
  <si>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</si>
  <si>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</si>
  <si>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</si>
  <si>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</si>
  <si>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</si>
  <si>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</si>
  <si>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</si>
  <si>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</si>
  <si>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</si>
  <si>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</si>
  <si>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</si>
  <si>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</si>
  <si>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</si>
  <si>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</si>
  <si>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</si>
  <si>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</si>
  <si>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</si>
  <si>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</si>
  <si>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</si>
  <si>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</si>
  <si>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</si>
  <si>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</si>
  <si>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</si>
  <si>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</si>
  <si>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</si>
  <si>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</si>
  <si>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</si>
  <si>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</si>
  <si>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</si>
  <si>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</si>
  <si>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</si>
  <si>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</si>
  <si>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</si>
  <si>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</si>
  <si>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</si>
  <si>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</si>
  <si>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</si>
  <si>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</si>
  <si>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</si>
  <si>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</si>
  <si>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</si>
  <si>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</si>
  <si>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</si>
  <si>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</si>
  <si>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</si>
  <si>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</si>
  <si>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</si>
  <si>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</si>
  <si>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</si>
  <si>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</si>
  <si>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</si>
  <si>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</si>
  <si>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</si>
  <si>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</si>
  <si>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</si>
  <si>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</si>
  <si>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</si>
  <si>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</si>
  <si>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</si>
  <si>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</si>
  <si>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</si>
  <si>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</si>
  <si>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</si>
  <si>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</si>
  <si>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</si>
  <si>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</si>
  <si>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</si>
  <si>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</si>
  <si>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</si>
  <si>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</si>
  <si>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</si>
  <si>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</si>
  <si>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</si>
  <si>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</si>
  <si>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</si>
  <si>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</si>
  <si>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</si>
  <si>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</si>
  <si>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</si>
  <si>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</si>
  <si>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</si>
  <si>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</si>
  <si>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</si>
  <si>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</si>
  <si>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</si>
  <si>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</si>
  <si>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</si>
  <si>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</si>
  <si>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</si>
  <si>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</si>
  <si>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</si>
  <si>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</si>
  <si>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</si>
  <si>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</si>
  <si>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</si>
  <si>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</si>
  <si>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</si>
  <si>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</si>
  <si>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</si>
  <si>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</si>
  <si>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</si>
  <si>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</si>
  <si>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</si>
  <si>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</si>
  <si>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</si>
  <si>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</si>
  <si>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</si>
  <si>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</si>
  <si>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</si>
  <si>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</si>
  <si>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</si>
  <si>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</si>
  <si>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</si>
  <si>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</si>
  <si>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</si>
  <si>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</si>
  <si>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</si>
  <si>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</si>
  <si>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</si>
  <si>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</si>
  <si>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</si>
  <si>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</si>
  <si>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</si>
  <si>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</si>
  <si>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</si>
  <si>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</si>
  <si>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</si>
  <si>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</si>
  <si>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</si>
  <si>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</si>
  <si>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</si>
  <si>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</si>
  <si>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</si>
  <si>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</si>
  <si>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</si>
  <si>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</si>
  <si>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</si>
  <si>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</si>
  <si>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</si>
  <si>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</si>
  <si>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</si>
  <si>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</si>
  <si>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</si>
  <si>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</si>
  <si>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</si>
  <si>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</si>
  <si>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</si>
  <si>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</si>
  <si>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</si>
  <si>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</si>
  <si>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</si>
  <si>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</si>
  <si>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</si>
  <si>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</si>
  <si>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</si>
  <si>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</si>
  <si>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</si>
  <si>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</si>
  <si>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</si>
  <si>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</si>
  <si>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</si>
  <si>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</si>
  <si>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</si>
  <si>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</si>
  <si>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</si>
  <si>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</si>
  <si>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</si>
  <si>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</si>
  <si>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</si>
  <si>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</si>
  <si>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</si>
  <si>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</si>
  <si>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</si>
  <si>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</si>
  <si>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</si>
  <si>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</si>
  <si>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</si>
  <si>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</si>
  <si>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</si>
  <si>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</si>
  <si>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</si>
  <si>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</si>
  <si>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</si>
  <si>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</si>
  <si>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</si>
  <si>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</si>
  <si>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</si>
  <si>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</si>
  <si>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</si>
  <si>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</si>
  <si>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</si>
  <si>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</si>
  <si>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</si>
  <si>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</si>
  <si>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</si>
  <si>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</si>
  <si>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</si>
  <si>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</si>
  <si>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</si>
  <si>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</si>
  <si>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</si>
  <si>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</si>
  <si>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</si>
  <si>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</si>
  <si>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</si>
  <si>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</si>
  <si>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</si>
  <si>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</si>
  <si>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</si>
  <si>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</si>
  <si>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</si>
  <si>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</si>
  <si>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</si>
  <si>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</si>
  <si>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</si>
  <si>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</si>
  <si>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</si>
  <si>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</si>
  <si>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</si>
  <si>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</si>
  <si>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</si>
  <si>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</si>
  <si>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</si>
  <si>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</si>
  <si>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</si>
  <si>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</si>
  <si>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</si>
  <si>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</si>
  <si>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</si>
  <si>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</si>
  <si>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</si>
  <si>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</si>
  <si>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</si>
  <si>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</si>
  <si>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</si>
  <si>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</si>
  <si>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</si>
  <si>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</si>
  <si>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</si>
  <si>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</si>
  <si>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</si>
  <si>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</si>
  <si>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</si>
  <si>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</si>
  <si>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</si>
  <si>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</si>
  <si>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</si>
  <si>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</si>
  <si>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</si>
  <si>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</si>
  <si>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</si>
  <si>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</si>
  <si>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</si>
  <si>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</si>
  <si>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</si>
  <si>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</si>
  <si>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</si>
  <si>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</si>
  <si>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</si>
  <si>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</si>
  <si>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</si>
  <si>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</si>
  <si>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</si>
  <si>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</si>
  <si>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</si>
  <si>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</si>
  <si>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</si>
  <si>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</si>
  <si>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</si>
  <si>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</si>
  <si>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</si>
  <si>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</si>
  <si>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</si>
  <si>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</si>
  <si>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</si>
  <si>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</si>
  <si>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</si>
  <si>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</si>
  <si>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</si>
  <si>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</si>
  <si>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</si>
  <si>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</si>
  <si>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</si>
  <si>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</si>
  <si>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</si>
  <si>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</si>
  <si>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</si>
  <si>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</si>
  <si>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</si>
  <si>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</si>
  <si>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</si>
  <si>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</si>
  <si>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</si>
  <si>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</si>
  <si>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</si>
  <si>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</si>
  <si>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</si>
  <si>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</si>
  <si>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</si>
  <si>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</si>
  <si>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</si>
  <si>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</si>
  <si>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</si>
  <si>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</si>
  <si>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</si>
  <si>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</si>
  <si>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</si>
  <si>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</si>
  <si>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</si>
  <si>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</si>
  <si>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</si>
  <si>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</si>
  <si>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</si>
  <si>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</si>
  <si>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</si>
  <si>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</si>
  <si>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</si>
  <si>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</si>
  <si>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</si>
  <si>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</si>
  <si>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</si>
  <si>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</si>
  <si>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</si>
  <si>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</si>
  <si>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</si>
  <si>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</si>
  <si>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</si>
  <si>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</si>
  <si>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</si>
  <si>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</si>
  <si>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</si>
  <si>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</si>
  <si>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</si>
  <si>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</si>
  <si>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</si>
  <si>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</si>
  <si>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</si>
  <si>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</si>
  <si>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</si>
  <si>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</si>
  <si>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</si>
  <si>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</si>
  <si>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</si>
  <si>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</si>
  <si>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</si>
  <si>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</si>
  <si>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</si>
  <si>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</si>
  <si>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</si>
  <si>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</si>
  <si>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</si>
  <si>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</si>
  <si>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</si>
  <si>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</si>
  <si>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</si>
  <si>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</si>
  <si>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</si>
  <si>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</si>
  <si>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</si>
  <si>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</si>
  <si>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</si>
  <si>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</si>
  <si>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</si>
  <si>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</si>
  <si>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</si>
  <si>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</si>
  <si>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</si>
  <si>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</si>
  <si>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</si>
  <si>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</si>
  <si>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</si>
  <si>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</si>
  <si>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</si>
  <si>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</si>
  <si>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</si>
  <si>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</si>
  <si>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</si>
  <si>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</si>
  <si>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</si>
  <si>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</si>
  <si>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</si>
  <si>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</si>
  <si>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</si>
  <si>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</si>
  <si>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</si>
  <si>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</si>
  <si>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</si>
  <si>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</si>
  <si>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</si>
  <si>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</si>
  <si>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</si>
  <si>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</si>
  <si>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</si>
  <si>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</si>
  <si>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</si>
  <si>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</si>
  <si>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</si>
  <si>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</si>
  <si>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</si>
  <si>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</si>
  <si>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</si>
  <si>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</si>
  <si>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</si>
  <si>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</si>
  <si>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</si>
  <si>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</si>
  <si>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</si>
  <si>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</si>
  <si>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</si>
  <si>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</si>
  <si>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</si>
  <si>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</si>
  <si>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</si>
  <si>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</si>
  <si>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</si>
  <si>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</si>
  <si>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</si>
  <si>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</si>
  <si>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</si>
  <si>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</si>
  <si>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</si>
  <si>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</si>
  <si>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</si>
  <si>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</si>
  <si>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</si>
  <si>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</si>
  <si>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</si>
  <si>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</si>
  <si>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</si>
  <si>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</si>
  <si>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</si>
  <si>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</si>
  <si>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</si>
  <si>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</si>
  <si>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</si>
  <si>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</si>
  <si>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</si>
  <si>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</si>
  <si>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</si>
  <si>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</si>
  <si>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</si>
  <si>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</si>
  <si>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</si>
  <si>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</si>
  <si>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</si>
  <si>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</si>
  <si>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</si>
  <si>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</si>
  <si>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</si>
  <si>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</si>
  <si>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</si>
  <si>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</si>
  <si>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</si>
  <si>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</si>
  <si>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</si>
  <si>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</si>
  <si>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</si>
  <si>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</si>
  <si>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</si>
  <si>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</si>
  <si>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</si>
  <si>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</si>
  <si>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</si>
  <si>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</si>
  <si>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</si>
  <si>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</si>
  <si>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</si>
  <si>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</si>
  <si>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</si>
  <si>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</si>
  <si>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</si>
  <si>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</si>
  <si>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</si>
  <si>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</si>
  <si>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</si>
  <si>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</si>
  <si>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</si>
  <si>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</si>
  <si>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</si>
  <si>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</si>
  <si>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</si>
  <si>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</si>
  <si>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</si>
  <si>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</si>
  <si>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</si>
  <si>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</si>
  <si>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</si>
  <si>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</si>
  <si>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</si>
  <si>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</si>
  <si>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</si>
  <si>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</si>
  <si>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</si>
  <si>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</si>
  <si>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</si>
  <si>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</si>
  <si>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</si>
  <si>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</si>
  <si>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</si>
  <si>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</si>
  <si>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</si>
  <si>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</si>
  <si>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</si>
  <si>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</si>
  <si>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</si>
  <si>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</si>
  <si>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</si>
  <si>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</si>
  <si>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</si>
  <si>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</si>
  <si>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</si>
  <si>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</si>
  <si>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</si>
  <si>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</si>
  <si>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</si>
  <si>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</si>
  <si>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</si>
  <si>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</si>
  <si>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</si>
  <si>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</si>
  <si>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</si>
  <si>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</si>
  <si>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</si>
  <si>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</si>
  <si>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</si>
  <si>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</si>
  <si>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</si>
  <si>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</si>
  <si>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</si>
  <si>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</si>
  <si>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</si>
  <si>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</si>
  <si>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</si>
  <si>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</si>
  <si>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</si>
  <si>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</si>
  <si>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</si>
  <si>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</si>
  <si>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</si>
  <si>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</si>
  <si>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</si>
  <si>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</si>
  <si>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</si>
  <si>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</si>
  <si>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</si>
  <si>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</si>
  <si>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</si>
  <si>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</si>
  <si>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</si>
  <si>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</si>
  <si>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</si>
  <si>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</si>
  <si>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</si>
  <si>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</si>
  <si>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</si>
  <si>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</si>
  <si>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</si>
  <si>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</si>
  <si>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</si>
  <si>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</si>
  <si>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</si>
  <si>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</si>
  <si>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</si>
  <si>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</si>
  <si>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</si>
  <si>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</si>
  <si>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</si>
  <si>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</si>
  <si>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</si>
  <si>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</si>
  <si>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</si>
  <si>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</si>
  <si>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</si>
  <si>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</si>
  <si>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</si>
  <si>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</si>
  <si>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</si>
  <si>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</si>
  <si>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</si>
  <si>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</si>
  <si>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</si>
  <si>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</si>
  <si>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</si>
  <si>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</si>
  <si>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</si>
  <si>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</si>
  <si>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</si>
  <si>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</si>
  <si>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</si>
  <si>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</si>
  <si>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</si>
  <si>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</si>
  <si>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</si>
  <si>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</si>
  <si>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</si>
  <si>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</si>
  <si>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</si>
  <si>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</si>
  <si>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</si>
  <si>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</si>
  <si>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</si>
  <si>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</si>
  <si>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</si>
  <si>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</si>
  <si>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</si>
  <si>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</si>
  <si>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</si>
  <si>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</si>
  <si>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</si>
  <si>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</si>
  <si>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</si>
  <si>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</si>
  <si>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</si>
  <si>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</si>
  <si>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</si>
  <si>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</si>
  <si>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</si>
  <si>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</si>
  <si>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</si>
  <si>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</si>
  <si>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</si>
  <si>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</si>
  <si>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</si>
  <si>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</si>
  <si>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</si>
  <si>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</si>
  <si>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</si>
  <si>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</si>
  <si>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</si>
  <si>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</si>
  <si>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</si>
  <si>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</si>
  <si>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</si>
  <si>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</si>
  <si>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</si>
  <si>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</si>
  <si>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</si>
  <si>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</si>
  <si>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</si>
  <si>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</si>
  <si>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</si>
  <si>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</si>
  <si>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</si>
  <si>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</si>
  <si>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</si>
  <si>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</si>
  <si>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</si>
  <si>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</si>
  <si>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</si>
  <si>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</si>
  <si>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</si>
  <si>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</si>
  <si>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</si>
  <si>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</si>
  <si>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</si>
  <si>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</si>
  <si>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</si>
  <si>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</si>
  <si>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</si>
  <si>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</si>
  <si>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</si>
  <si>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</si>
  <si>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</si>
  <si>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</si>
  <si>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</si>
  <si>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</si>
  <si>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</si>
  <si>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</si>
  <si>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</si>
  <si>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</si>
  <si>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</si>
  <si>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</si>
  <si>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</si>
  <si>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</si>
  <si>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</si>
  <si>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</si>
  <si>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</si>
  <si>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</si>
  <si>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</si>
  <si>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</si>
  <si>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</si>
  <si>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</si>
  <si>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</si>
  <si>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</si>
  <si>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</si>
  <si>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</si>
  <si>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</si>
  <si>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</si>
  <si>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</si>
  <si>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</si>
  <si>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</si>
  <si>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</si>
  <si>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</si>
  <si>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</si>
  <si>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</si>
  <si>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</si>
  <si>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</si>
  <si>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</si>
  <si>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</si>
  <si>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</si>
  <si>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</si>
  <si>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</si>
  <si>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</si>
  <si>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</si>
  <si>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</si>
  <si>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</si>
  <si>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</si>
  <si>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</si>
  <si>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</si>
  <si>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</si>
  <si>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</si>
  <si>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</si>
  <si>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</si>
  <si>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</si>
  <si>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</si>
  <si>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</si>
  <si>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</si>
  <si>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</si>
  <si>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</si>
  <si>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</si>
  <si>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</si>
  <si>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</si>
  <si>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</si>
  <si>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</si>
  <si>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</si>
  <si>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</si>
  <si>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</si>
  <si>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</si>
  <si>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</si>
  <si>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</si>
  <si>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</si>
  <si>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</si>
  <si>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</si>
  <si>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</si>
  <si>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</si>
  <si>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</si>
  <si>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</si>
  <si>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</si>
  <si>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</si>
  <si>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</si>
  <si>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</si>
  <si>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</si>
  <si>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</si>
  <si>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</si>
  <si>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</si>
  <si>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</si>
  <si>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</si>
  <si>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</si>
  <si>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</si>
  <si>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</si>
  <si>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</si>
  <si>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</si>
  <si>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</si>
  <si>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</si>
  <si>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</si>
  <si>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</si>
  <si>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</si>
  <si>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</si>
  <si>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</si>
  <si>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</si>
  <si>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</si>
  <si>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</si>
  <si>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</si>
  <si>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</si>
  <si>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</si>
  <si>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</si>
  <si>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</si>
  <si>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</si>
  <si>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</si>
  <si>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</si>
  <si>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</si>
  <si>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</si>
  <si>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</si>
  <si>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</si>
  <si>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</si>
  <si>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</si>
  <si>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</si>
  <si>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</si>
  <si>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</si>
  <si>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</si>
  <si>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</si>
  <si>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</si>
  <si>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</si>
  <si>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</si>
  <si>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</si>
  <si>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</si>
  <si>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</si>
  <si>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</si>
  <si>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</si>
  <si>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</si>
  <si>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</si>
  <si>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</si>
  <si>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</si>
  <si>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</si>
  <si>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</si>
  <si>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</si>
  <si>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</si>
  <si>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</si>
  <si>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</si>
  <si>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</si>
  <si>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</si>
  <si>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</si>
  <si>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</si>
  <si>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</si>
  <si>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</si>
  <si>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</si>
  <si>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</si>
  <si>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</si>
  <si>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</si>
  <si>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</si>
  <si>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</si>
  <si>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</si>
  <si>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</si>
  <si>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</si>
  <si>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</si>
  <si>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</si>
  <si>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</si>
  <si>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</si>
  <si>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</si>
  <si>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</si>
  <si>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</si>
  <si>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</si>
  <si>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</si>
  <si>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</si>
  <si>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</si>
  <si>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</si>
  <si>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</si>
  <si>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</si>
  <si>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</si>
  <si>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</si>
  <si>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</si>
  <si>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</si>
  <si>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</si>
  <si>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</si>
  <si>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</si>
  <si>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</si>
  <si>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</si>
  <si>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</si>
  <si>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</si>
  <si>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</si>
  <si>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</si>
  <si>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</si>
  <si>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</si>
  <si>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</si>
  <si>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</si>
  <si>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</si>
  <si>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</si>
  <si>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</si>
  <si>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</si>
  <si>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</si>
  <si>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</si>
  <si>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</si>
  <si>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</si>
  <si>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</si>
  <si>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</si>
  <si>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</si>
  <si>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</si>
  <si>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</si>
  <si>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</si>
  <si>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</si>
  <si>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</si>
  <si>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</si>
  <si>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</si>
  <si>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</si>
  <si>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</si>
  <si>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</si>
  <si>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</si>
  <si>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</si>
  <si>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</si>
  <si>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</si>
  <si>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</si>
  <si>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</si>
  <si>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</si>
  <si>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</si>
  <si>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</si>
  <si>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</si>
  <si>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</si>
  <si>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</si>
  <si>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</si>
  <si>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</si>
  <si>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</si>
  <si>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</si>
  <si>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</si>
  <si>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</si>
  <si>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</si>
  <si>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</si>
  <si>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</si>
  <si>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</si>
  <si>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</si>
  <si>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</si>
  <si>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</si>
  <si>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</si>
  <si>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</si>
  <si>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</si>
  <si>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</si>
  <si>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</si>
  <si>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</si>
  <si>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</si>
  <si>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</si>
  <si>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</si>
  <si>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</si>
  <si>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</si>
  <si>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</si>
  <si>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</si>
  <si>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</si>
  <si>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</si>
  <si>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</si>
  <si>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</si>
  <si>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</si>
  <si>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</si>
  <si>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</si>
  <si>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</si>
  <si>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</si>
  <si>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</si>
  <si>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</si>
  <si>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</si>
  <si>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</si>
  <si>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</si>
  <si>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</si>
  <si>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</si>
  <si>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</si>
  <si>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</si>
  <si>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</si>
  <si>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</si>
  <si>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</si>
  <si>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</si>
  <si>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</si>
  <si>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</si>
  <si>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</si>
  <si>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</si>
  <si>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</si>
  <si>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</si>
  <si>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</si>
  <si>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</si>
  <si>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</si>
  <si>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</si>
  <si>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</si>
  <si>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</si>
  <si>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</si>
  <si>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</si>
  <si>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</si>
  <si>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</si>
  <si>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</si>
  <si>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</si>
  <si>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</si>
  <si>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</si>
  <si>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</si>
  <si>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</si>
  <si>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</si>
  <si>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</si>
  <si>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</si>
  <si>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</si>
  <si>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</si>
  <si>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</si>
  <si>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</si>
  <si>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</si>
  <si>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</si>
  <si>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</si>
  <si>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</si>
  <si>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</si>
  <si>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</si>
  <si>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</si>
  <si>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</si>
  <si>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</si>
  <si>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</si>
  <si>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</si>
  <si>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</si>
  <si>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</si>
  <si>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</si>
  <si>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</si>
  <si>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</si>
  <si>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</si>
  <si>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</si>
  <si>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</si>
  <si>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</si>
  <si>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</si>
  <si>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</si>
  <si>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</si>
  <si>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</si>
  <si>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</si>
  <si>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</si>
  <si>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</si>
  <si>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</si>
  <si>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</si>
  <si>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</si>
  <si>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</si>
  <si>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</si>
  <si>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</si>
  <si>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</si>
  <si>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</si>
  <si>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</si>
  <si>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</si>
  <si>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</si>
  <si>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</si>
  <si>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</si>
  <si>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</si>
  <si>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</si>
  <si>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</si>
  <si>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</si>
  <si>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</si>
  <si>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</si>
  <si>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</si>
  <si>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</si>
  <si>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</si>
  <si>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</si>
  <si>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</si>
  <si>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</si>
  <si>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</si>
  <si>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</si>
  <si>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</si>
  <si>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</si>
  <si>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</si>
  <si>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</si>
  <si>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</si>
  <si>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</si>
  <si>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</si>
  <si>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</si>
  <si>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</si>
  <si>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</si>
  <si>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</si>
  <si>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</si>
  <si>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</si>
  <si>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</si>
  <si>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</si>
  <si>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</si>
  <si>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</si>
  <si>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</si>
  <si>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</si>
  <si>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</si>
  <si>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</si>
  <si>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</si>
  <si>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</si>
  <si>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</si>
  <si>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</si>
  <si>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</si>
  <si>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</si>
  <si>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</si>
  <si>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</si>
  <si>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</si>
  <si>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</si>
  <si>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</si>
  <si>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</si>
  <si>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</si>
  <si>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</si>
  <si>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</si>
  <si>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</si>
  <si>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</si>
  <si>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</si>
  <si>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</si>
  <si>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</si>
  <si>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</si>
  <si>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</si>
  <si>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</si>
  <si>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</si>
  <si>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</si>
  <si>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</si>
  <si>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</si>
  <si>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</si>
  <si>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</si>
  <si>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</si>
  <si>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</si>
  <si>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</si>
  <si>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</si>
  <si>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</si>
  <si>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</si>
  <si>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</si>
  <si>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</si>
  <si>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</si>
  <si>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</si>
  <si>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</si>
  <si>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</si>
  <si>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</si>
  <si>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</si>
  <si>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</si>
  <si>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</si>
  <si>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</si>
  <si>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</si>
  <si>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</si>
  <si>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</si>
  <si>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</si>
  <si>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</si>
  <si>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</si>
  <si>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</si>
  <si>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</si>
  <si>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</si>
  <si>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</si>
  <si>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</si>
  <si>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</si>
  <si>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</si>
  <si>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</si>
  <si>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</si>
  <si>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</si>
  <si>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</si>
  <si>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</si>
  <si>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</si>
  <si>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</si>
  <si>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</si>
  <si>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</si>
  <si>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</si>
  <si>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</si>
  <si>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</si>
  <si>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</si>
  <si>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</si>
  <si>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</si>
  <si>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</si>
  <si>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</si>
  <si>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</si>
  <si>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</si>
  <si>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</si>
  <si>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</si>
  <si>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</si>
  <si>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</si>
  <si>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</si>
  <si>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</si>
  <si>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</si>
  <si>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</si>
  <si>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</si>
  <si>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</si>
  <si>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</si>
  <si>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</si>
  <si>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</si>
  <si>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</si>
  <si>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</si>
  <si>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</si>
  <si>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</si>
  <si>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</si>
  <si>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</si>
  <si>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</si>
  <si>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</si>
  <si>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</si>
  <si>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</si>
  <si>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</si>
  <si>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</si>
  <si>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</si>
  <si>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</si>
  <si>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</si>
  <si>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</si>
  <si>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</si>
  <si>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</si>
  <si>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</si>
  <si>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</si>
  <si>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</si>
  <si>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</si>
  <si>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</si>
  <si>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</si>
  <si>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</si>
  <si>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</si>
  <si>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</si>
  <si>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</si>
  <si>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</si>
  <si>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</si>
  <si>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</si>
  <si>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</si>
  <si>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</si>
  <si>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</si>
  <si>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</si>
  <si>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</si>
  <si>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</si>
  <si>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</si>
  <si>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</si>
  <si>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</si>
  <si>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</si>
  <si>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</si>
  <si>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</si>
  <si>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</si>
  <si>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</si>
  <si>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</si>
  <si>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</si>
  <si>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</si>
  <si>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</si>
  <si>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</si>
  <si>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</si>
  <si>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</si>
  <si>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</si>
  <si>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</si>
  <si>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</si>
  <si>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</si>
  <si>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</si>
  <si>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</si>
  <si>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</si>
  <si>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</si>
  <si>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</si>
  <si>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</si>
  <si>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</si>
  <si>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</si>
  <si>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</si>
  <si>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</si>
  <si>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</si>
  <si>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</si>
  <si>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</si>
  <si>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</si>
  <si>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</si>
  <si>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</si>
  <si>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</si>
  <si>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</si>
  <si>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</si>
  <si>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</si>
  <si>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</si>
  <si>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</si>
  <si>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</si>
  <si>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</si>
  <si>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</si>
  <si>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</si>
  <si>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</si>
  <si>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</si>
  <si>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</si>
  <si>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</si>
  <si>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</si>
  <si>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</si>
  <si>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</si>
  <si>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</si>
  <si>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</si>
  <si>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</si>
  <si>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</si>
  <si>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</si>
  <si>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</si>
  <si>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</si>
  <si>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</si>
  <si>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</si>
  <si>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</si>
  <si>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</si>
  <si>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</si>
  <si>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</si>
  <si>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</si>
  <si>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</si>
  <si>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</si>
  <si>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</si>
  <si>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</si>
  <si>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</si>
  <si>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</si>
  <si>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</si>
  <si>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</si>
  <si>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</si>
  <si>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</si>
  <si>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</si>
  <si>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</si>
  <si>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</si>
  <si>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</si>
  <si>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</si>
  <si>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</si>
  <si>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</si>
  <si>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</si>
  <si>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</si>
  <si>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</si>
  <si>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</si>
  <si>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</si>
  <si>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</si>
  <si>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</si>
  <si>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</si>
  <si>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</si>
  <si>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</si>
  <si>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</si>
  <si>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</si>
  <si>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</si>
  <si>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</si>
  <si>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</si>
  <si>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</si>
  <si>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</si>
  <si>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</si>
  <si>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</si>
  <si>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</si>
  <si>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</si>
  <si>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</si>
  <si>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</si>
  <si>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</si>
  <si>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</si>
  <si>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</si>
  <si>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</si>
  <si>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</si>
  <si>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</si>
  <si>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</si>
  <si>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</si>
  <si>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</si>
  <si>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</si>
  <si>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</si>
  <si>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</si>
  <si>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</si>
  <si>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</si>
  <si>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</si>
  <si>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</si>
  <si>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</si>
  <si>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</si>
  <si>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</si>
  <si>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</si>
  <si>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</si>
  <si>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</si>
  <si>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</si>
  <si>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</si>
  <si>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</si>
  <si>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</si>
  <si>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</si>
  <si>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</si>
  <si>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</si>
  <si>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</si>
  <si>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</si>
  <si>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</si>
  <si>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</si>
  <si>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</si>
  <si>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</si>
  <si>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</si>
  <si>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</si>
  <si>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</si>
  <si>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</si>
  <si>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</si>
  <si>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</si>
  <si>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</si>
  <si>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</si>
  <si>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</si>
  <si>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</si>
  <si>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</si>
  <si>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</si>
  <si>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</si>
  <si>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</si>
  <si>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</si>
  <si>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</si>
  <si>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</si>
  <si>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</si>
  <si>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</si>
  <si>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</si>
  <si>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</si>
  <si>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</si>
  <si>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</si>
  <si>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</si>
  <si>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</si>
  <si>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</si>
  <si>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</si>
  <si>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</si>
  <si>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</si>
  <si>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</si>
  <si>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</si>
  <si>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</si>
  <si>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</si>
  <si>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</si>
  <si>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</si>
  <si>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</si>
  <si>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</si>
  <si>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</si>
  <si>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</si>
  <si>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</si>
  <si>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</si>
  <si>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</si>
  <si>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</si>
  <si>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</si>
  <si>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</si>
  <si>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</si>
  <si>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</si>
  <si>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</si>
  <si>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</si>
  <si>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</si>
  <si>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</si>
  <si>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</si>
  <si>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</si>
  <si>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</si>
  <si>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</si>
  <si>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</si>
  <si>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</si>
  <si>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</si>
  <si>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</si>
  <si>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</si>
  <si>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</si>
  <si>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</si>
  <si>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</si>
  <si>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</si>
  <si>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</si>
  <si>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</si>
  <si>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</si>
  <si>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</si>
  <si>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</si>
  <si>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</si>
  <si>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</si>
  <si>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</si>
  <si>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</si>
  <si>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</si>
  <si>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</si>
  <si>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</si>
  <si>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</si>
  <si>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</si>
  <si>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</si>
  <si>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</si>
  <si>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</si>
  <si>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</si>
  <si>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</si>
  <si>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</si>
  <si>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</si>
  <si>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</si>
  <si>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</si>
  <si>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</si>
  <si>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</si>
  <si>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</si>
  <si>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</si>
  <si>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</si>
  <si>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</si>
  <si>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</si>
  <si>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</si>
  <si>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</si>
  <si>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</si>
  <si>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</si>
  <si>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</si>
  <si>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</si>
  <si>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</si>
  <si>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</si>
  <si>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</si>
  <si>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</si>
  <si>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</si>
  <si>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</si>
  <si>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</si>
  <si>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</si>
  <si>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</si>
  <si>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</si>
  <si>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</si>
  <si>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</si>
  <si>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</si>
  <si>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</si>
  <si>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</si>
  <si>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</si>
  <si>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</si>
  <si>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</si>
  <si>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</si>
  <si>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</si>
  <si>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</si>
  <si>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</si>
  <si>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</si>
  <si>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</si>
  <si>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</si>
  <si>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</si>
  <si>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</si>
  <si>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</si>
  <si>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</si>
  <si>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</si>
  <si>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</si>
  <si>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</si>
  <si>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</si>
  <si>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</si>
  <si>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</si>
  <si>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</si>
  <si>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</si>
  <si>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</si>
  <si>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</si>
  <si>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</si>
  <si>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</si>
  <si>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</si>
  <si>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</si>
  <si>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</si>
  <si>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</si>
  <si>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</si>
  <si>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</si>
  <si>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</si>
  <si>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</si>
  <si>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</si>
  <si>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</si>
  <si>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</si>
  <si>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</si>
  <si>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</si>
  <si>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</si>
  <si>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</si>
  <si>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</si>
  <si>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</si>
  <si>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</si>
  <si>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</si>
  <si>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</si>
  <si>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</si>
  <si>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</si>
  <si>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</si>
  <si>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</si>
  <si>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</si>
  <si>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</si>
  <si>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</si>
  <si>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</si>
  <si>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</si>
  <si>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</si>
  <si>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</si>
  <si>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</si>
  <si>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</si>
  <si>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</si>
  <si>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</si>
  <si>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</si>
  <si>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</si>
  <si>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</si>
  <si>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</si>
  <si>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</si>
  <si>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</si>
  <si>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</si>
  <si>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</si>
  <si>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</si>
  <si>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</si>
  <si>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</si>
  <si>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</si>
  <si>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</si>
  <si>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</si>
  <si>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</si>
  <si>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</si>
  <si>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</si>
  <si>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</si>
  <si>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</si>
  <si>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</si>
  <si>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</si>
  <si>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</si>
  <si>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</si>
  <si>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</si>
  <si>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</si>
  <si>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</si>
  <si>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</si>
  <si>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</si>
  <si>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</si>
  <si>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</si>
  <si>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</si>
  <si>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</si>
  <si>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</si>
  <si>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</si>
  <si>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</si>
  <si>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</si>
  <si>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</si>
  <si>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</si>
  <si>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</si>
  <si>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</si>
  <si>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</si>
  <si>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</si>
  <si>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</si>
  <si>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</si>
  <si>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</si>
  <si>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</si>
  <si>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</si>
  <si>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</si>
  <si>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</si>
  <si>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</si>
  <si>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</si>
  <si>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</si>
  <si>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</si>
  <si>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</si>
  <si>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</si>
  <si>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</si>
  <si>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</si>
  <si>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</si>
  <si>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</si>
  <si>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</si>
  <si>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</si>
  <si>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</si>
  <si>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</si>
  <si>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</si>
  <si>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</si>
  <si>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</si>
  <si>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</si>
  <si>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</si>
  <si>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</si>
  <si>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</si>
  <si>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</si>
  <si>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</si>
  <si>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</si>
  <si>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</si>
  <si>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</si>
  <si>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</si>
  <si>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</si>
  <si>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</si>
  <si>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</si>
  <si>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</si>
  <si>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</si>
  <si>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</si>
  <si>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</si>
  <si>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</si>
  <si>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</si>
  <si>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</si>
  <si>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</si>
  <si>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</si>
  <si>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</si>
  <si>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</si>
  <si>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</si>
  <si>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</si>
  <si>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</si>
  <si>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</si>
  <si>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</si>
  <si>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</si>
  <si>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</si>
  <si>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</si>
  <si>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</si>
  <si>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</si>
  <si>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</si>
  <si>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</si>
  <si>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</si>
  <si>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</si>
  <si>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</si>
  <si>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</si>
  <si>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</si>
  <si>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</si>
  <si>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</si>
  <si>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</si>
  <si>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</si>
  <si>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</si>
  <si>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</si>
  <si>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</si>
  <si>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</si>
  <si>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</si>
  <si>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</si>
  <si>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</si>
  <si>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</si>
  <si>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</si>
  <si>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</si>
  <si>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</si>
  <si>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</si>
  <si>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</si>
  <si>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</si>
  <si>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</si>
  <si>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</si>
  <si>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</si>
  <si>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</si>
  <si>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</si>
  <si>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</si>
  <si>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</si>
  <si>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</si>
  <si>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</si>
  <si>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</si>
  <si>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</si>
  <si>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</si>
  <si>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</si>
  <si>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</si>
  <si>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</si>
  <si>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</si>
  <si>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</si>
  <si>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</si>
  <si>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</si>
  <si>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</si>
  <si>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</si>
  <si>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</si>
  <si>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</si>
  <si>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</si>
  <si>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</si>
  <si>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</si>
  <si>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</si>
  <si>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</si>
  <si>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</si>
  <si>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</si>
  <si>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</si>
  <si>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</si>
  <si>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</si>
  <si>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</si>
  <si>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</si>
  <si>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</si>
  <si>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</si>
  <si>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</si>
  <si>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</si>
  <si>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</si>
  <si>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</si>
  <si>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</si>
  <si>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</si>
  <si>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</si>
  <si>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</si>
  <si>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</si>
  <si>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</si>
  <si>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</si>
  <si>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</si>
  <si>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</si>
  <si>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</si>
  <si>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</si>
  <si>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</si>
  <si>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</si>
  <si>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</si>
  <si>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</si>
  <si>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</si>
  <si>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</si>
  <si>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</si>
  <si>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</si>
  <si>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</si>
  <si>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</si>
  <si>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</si>
  <si>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</si>
  <si>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</si>
  <si>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</si>
  <si>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</si>
  <si>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</si>
  <si>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</si>
  <si>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</si>
  <si>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</si>
  <si>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</si>
  <si>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</si>
  <si>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</si>
  <si>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</si>
  <si>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</si>
  <si>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</si>
  <si>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</si>
  <si>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</si>
  <si>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</si>
  <si>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</si>
  <si>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</si>
  <si>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</si>
  <si>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</si>
  <si>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</si>
  <si>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</si>
  <si>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</si>
  <si>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</si>
  <si>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</si>
  <si>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</si>
  <si>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</si>
  <si>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</si>
  <si>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</si>
  <si>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</si>
  <si>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</si>
  <si>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</si>
  <si>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</si>
  <si>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</si>
  <si>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</si>
  <si>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</si>
  <si>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</si>
  <si>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</si>
  <si>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</si>
  <si>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</si>
  <si>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</si>
  <si>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</si>
  <si>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</si>
  <si>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</si>
  <si>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</si>
  <si>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</si>
  <si>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</si>
  <si>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</si>
  <si>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</si>
  <si>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</si>
  <si>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</si>
  <si>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</si>
  <si>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</si>
  <si>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</si>
  <si>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</si>
  <si>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</si>
  <si>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</si>
  <si>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</si>
  <si>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</si>
  <si>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</si>
  <si>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</si>
  <si>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</si>
  <si>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</si>
  <si>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</si>
  <si>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</si>
  <si>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</si>
  <si>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</si>
  <si>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</si>
  <si>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</si>
  <si>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</si>
  <si>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</si>
  <si>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</si>
  <si>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</si>
  <si>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</si>
  <si>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</si>
  <si>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</si>
  <si>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</si>
  <si>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</si>
  <si>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</si>
  <si>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</si>
  <si>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</si>
  <si>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</si>
  <si>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</si>
  <si>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</si>
  <si>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</si>
  <si>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</si>
  <si>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</si>
  <si>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</si>
  <si>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</si>
  <si>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</si>
  <si>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</si>
  <si>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</si>
  <si>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</si>
  <si>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</si>
  <si>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</si>
  <si>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</si>
  <si>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</si>
  <si>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</si>
  <si>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</si>
  <si>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</si>
  <si>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</si>
  <si>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</si>
  <si>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</si>
  <si>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</si>
  <si>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</si>
  <si>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</si>
  <si>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</si>
  <si>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</si>
  <si>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</si>
  <si>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</si>
  <si>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</si>
  <si>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</si>
  <si>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</si>
  <si>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</si>
  <si>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</si>
  <si>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</si>
  <si>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</si>
  <si>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</si>
  <si>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</si>
  <si>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</si>
  <si>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</si>
  <si>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</si>
  <si>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</si>
  <si>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</si>
  <si>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</si>
  <si>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</si>
  <si>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</si>
  <si>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</si>
  <si>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</si>
  <si>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</si>
  <si>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</si>
  <si>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</si>
  <si>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</si>
  <si>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</si>
  <si>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</si>
  <si>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</si>
  <si>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</si>
  <si>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</si>
  <si>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</si>
  <si>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</si>
  <si>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</si>
  <si>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</si>
  <si>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</si>
  <si>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</si>
  <si>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</si>
  <si>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</si>
  <si>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</si>
  <si>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</si>
  <si>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</si>
  <si>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</si>
  <si>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</si>
  <si>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</si>
  <si>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</si>
  <si>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</si>
  <si>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</si>
  <si>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</si>
  <si>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</si>
  <si>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</si>
  <si>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</si>
  <si>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</si>
  <si>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</si>
  <si>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</si>
  <si>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</si>
  <si>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</si>
  <si>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</si>
  <si>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</si>
  <si>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</si>
  <si>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</si>
  <si>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</si>
  <si>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</si>
  <si>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</si>
  <si>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</si>
  <si>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</si>
  <si>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</si>
  <si>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</si>
  <si>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</si>
  <si>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</si>
  <si>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</si>
  <si>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</si>
  <si>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</si>
  <si>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</si>
  <si>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</si>
  <si>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</si>
  <si>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</si>
  <si>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</si>
  <si>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</si>
  <si>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</si>
  <si>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</si>
  <si>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</si>
  <si>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</si>
  <si>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</si>
  <si>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</si>
  <si>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</si>
  <si>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</si>
  <si>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</si>
  <si>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</si>
  <si>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</si>
  <si>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</si>
  <si>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</si>
  <si>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</si>
  <si>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</si>
  <si>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</si>
  <si>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</si>
  <si>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</si>
  <si>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</si>
  <si>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</si>
  <si>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</si>
  <si>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</si>
  <si>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</si>
  <si>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</si>
  <si>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</si>
  <si>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</si>
  <si>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</si>
  <si>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</si>
  <si>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</si>
  <si>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</si>
  <si>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</si>
  <si>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</si>
  <si>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</si>
  <si>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</si>
  <si>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</si>
  <si>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</si>
  <si>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</si>
  <si>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</si>
  <si>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</si>
  <si>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</si>
  <si>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</si>
  <si>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</si>
  <si>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</si>
  <si>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</si>
  <si>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</si>
  <si>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</si>
  <si>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</si>
  <si>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</si>
  <si>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</si>
  <si>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</si>
  <si>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</si>
  <si>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</si>
  <si>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</si>
  <si>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</si>
  <si>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</si>
  <si>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</si>
  <si>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</si>
  <si>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</si>
  <si>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</si>
  <si>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</si>
  <si>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</si>
  <si>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</si>
  <si>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</si>
  <si>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</si>
  <si>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</si>
  <si>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</si>
  <si>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</si>
  <si>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</si>
  <si>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</si>
  <si>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</si>
  <si>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</si>
  <si>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</si>
  <si>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</si>
  <si>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</si>
  <si>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</si>
  <si>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</si>
  <si>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</si>
  <si>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</si>
  <si>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</si>
  <si>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</si>
  <si>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</si>
  <si>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</si>
  <si>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</si>
  <si>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</si>
  <si>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</si>
  <si>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</si>
  <si>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</si>
  <si>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</si>
  <si>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</si>
  <si>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</si>
  <si>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</si>
  <si>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</si>
  <si>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</si>
  <si>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</si>
  <si>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</si>
  <si>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</si>
  <si>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</si>
  <si>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</si>
  <si>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</si>
  <si>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</si>
  <si>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</si>
  <si>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</si>
  <si>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</si>
  <si>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</si>
  <si>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</si>
  <si>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</si>
  <si>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</si>
  <si>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</si>
  <si>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</si>
  <si>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</si>
  <si>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</si>
  <si>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</si>
  <si>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</si>
  <si>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</si>
  <si>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</si>
  <si>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</si>
  <si>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</si>
  <si>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</si>
  <si>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</si>
  <si>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</si>
  <si>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</si>
  <si>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</si>
  <si>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</si>
  <si>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</si>
  <si>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</si>
  <si>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</si>
  <si>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</si>
  <si>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</si>
  <si>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</si>
  <si>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</si>
  <si>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</si>
  <si>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</si>
  <si>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</si>
  <si>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</si>
  <si>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</si>
  <si>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</si>
  <si>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</si>
  <si>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</si>
  <si>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</si>
  <si>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</si>
  <si>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</si>
  <si>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</si>
  <si>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</si>
  <si>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</si>
  <si>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</si>
  <si>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</si>
  <si>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</si>
  <si>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</si>
  <si>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</si>
  <si>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</si>
  <si>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</si>
  <si>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</si>
  <si>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</si>
  <si>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</si>
  <si>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</si>
  <si>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</si>
  <si>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</si>
  <si>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</si>
  <si>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</si>
  <si>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</si>
  <si>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</si>
  <si>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</si>
  <si>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</si>
  <si>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</si>
  <si>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</si>
  <si>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</si>
  <si>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</si>
  <si>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</si>
  <si>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</si>
  <si>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</si>
  <si>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</si>
  <si>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</si>
  <si>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</si>
  <si>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</si>
  <si>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</si>
  <si>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</si>
  <si>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</si>
  <si>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</si>
  <si>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</si>
  <si>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</si>
  <si>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</si>
  <si>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</si>
  <si>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</si>
  <si>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</si>
  <si>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</si>
  <si>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</si>
  <si>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</si>
  <si>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</si>
  <si>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</si>
  <si>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</si>
  <si>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</si>
  <si>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</si>
  <si>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</si>
  <si>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</si>
  <si>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</si>
  <si>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</si>
  <si>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</si>
  <si>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</si>
  <si>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</si>
  <si>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</si>
  <si>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</si>
  <si>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</si>
  <si>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</si>
  <si>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</si>
  <si>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</si>
  <si>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</si>
  <si>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</si>
  <si>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</si>
  <si>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</si>
  <si>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</si>
  <si>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</si>
  <si>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</si>
  <si>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</si>
  <si>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</si>
  <si>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</si>
  <si>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</si>
  <si>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</si>
  <si>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</si>
  <si>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</si>
  <si>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</si>
  <si>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</si>
  <si>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</si>
  <si>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</si>
  <si>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</si>
  <si>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</si>
  <si>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</si>
  <si>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</si>
  <si>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</si>
  <si>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</si>
  <si>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</si>
  <si>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</si>
  <si>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</si>
  <si>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</si>
  <si>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</si>
  <si>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</si>
  <si>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</si>
  <si>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</si>
  <si>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</si>
  <si>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</si>
  <si>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</si>
  <si>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</si>
  <si>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</si>
  <si>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</si>
  <si>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</si>
  <si>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</si>
  <si>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</si>
  <si>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</si>
  <si>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</si>
  <si>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</si>
  <si>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</si>
  <si>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</si>
  <si>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</si>
  <si>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</si>
  <si>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</si>
  <si>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</si>
  <si>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</si>
  <si>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</si>
  <si>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</si>
  <si>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</si>
  <si>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</si>
  <si>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</si>
  <si>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</si>
  <si>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</si>
  <si>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</si>
  <si>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</si>
  <si>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</si>
  <si>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</si>
  <si>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</si>
  <si>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</si>
  <si>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</si>
  <si>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</si>
  <si>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</si>
  <si>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</si>
  <si>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</si>
  <si>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</si>
  <si>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</si>
  <si>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</si>
  <si>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</si>
  <si>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</si>
  <si>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</si>
  <si>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</si>
  <si>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</si>
  <si>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</si>
  <si>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</si>
  <si>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</si>
  <si>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</si>
  <si>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</si>
  <si>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</si>
  <si>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</si>
  <si>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</si>
  <si>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</si>
  <si>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</si>
  <si>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</si>
  <si>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</si>
  <si>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</si>
  <si>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</si>
  <si>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</si>
  <si>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</si>
  <si>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</si>
  <si>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</si>
  <si>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</si>
  <si>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</si>
  <si>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</si>
  <si>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</si>
  <si>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</si>
  <si>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</si>
  <si>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</si>
  <si>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</si>
  <si>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</si>
  <si>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</si>
  <si>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</si>
  <si>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</si>
  <si>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</si>
  <si>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</si>
  <si>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</si>
  <si>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</si>
  <si>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</si>
  <si>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</si>
  <si>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</si>
  <si>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</si>
  <si>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</si>
  <si>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</si>
  <si>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</si>
  <si>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</si>
  <si>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</si>
  <si>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</si>
  <si>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</si>
  <si>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</si>
  <si>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</si>
  <si>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</si>
  <si>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</si>
  <si>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</si>
  <si>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</si>
  <si>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</si>
  <si>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</si>
  <si>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</si>
  <si>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</si>
  <si>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</si>
  <si>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</si>
  <si>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</si>
  <si>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</si>
  <si>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</si>
  <si>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</si>
  <si>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</si>
  <si>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</si>
  <si>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</si>
  <si>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</si>
  <si>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</si>
  <si>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</si>
  <si>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</si>
  <si>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</si>
  <si>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</si>
  <si>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</si>
  <si>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</si>
  <si>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</si>
  <si>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</si>
  <si>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</si>
  <si>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</si>
  <si>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</si>
  <si>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</si>
  <si>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</si>
  <si>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</si>
  <si>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</si>
  <si>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</si>
  <si>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</si>
  <si>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</si>
  <si>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</si>
  <si>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</si>
  <si>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</si>
  <si>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</si>
  <si>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</si>
  <si>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</si>
  <si>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</si>
  <si>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</si>
  <si>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</si>
  <si>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</si>
  <si>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</si>
  <si>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</si>
  <si>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</si>
  <si>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</si>
  <si>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</si>
  <si>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</si>
  <si>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</si>
  <si>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</si>
  <si>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</si>
  <si>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</si>
  <si>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</si>
  <si>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</si>
  <si>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</si>
  <si>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</si>
  <si>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</si>
  <si>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</si>
  <si>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</si>
  <si>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</si>
  <si>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</si>
  <si>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</si>
  <si>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</si>
  <si>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</si>
  <si>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</si>
  <si>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</si>
  <si>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</si>
  <si>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</si>
  <si>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</si>
  <si>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</si>
  <si>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</si>
  <si>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</si>
  <si>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</si>
  <si>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</si>
  <si>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</si>
  <si>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</si>
  <si>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</si>
  <si>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</si>
  <si>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</si>
  <si>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</si>
  <si>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</si>
  <si>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</si>
  <si>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</si>
  <si>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</si>
  <si>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</si>
  <si>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</si>
  <si>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</si>
  <si>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</si>
  <si>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</si>
  <si>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</si>
  <si>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</si>
  <si>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</si>
  <si>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</si>
  <si>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</si>
  <si>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</si>
  <si>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</si>
  <si>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</si>
  <si>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</si>
  <si>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</si>
  <si>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</si>
  <si>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</si>
  <si>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</si>
  <si>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</si>
  <si>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</si>
  <si>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</si>
  <si>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</si>
  <si>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</si>
  <si>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</si>
  <si>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</si>
  <si>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</si>
  <si>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</si>
  <si>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</si>
  <si>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</si>
  <si>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</si>
  <si>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</si>
  <si>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</si>
  <si>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</si>
  <si>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</si>
  <si>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</si>
  <si>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</si>
  <si>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</si>
  <si>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</si>
  <si>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</si>
  <si>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</si>
  <si>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</si>
  <si>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</si>
  <si>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</si>
  <si>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</si>
  <si>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</si>
  <si>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</si>
  <si>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</si>
  <si>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</si>
  <si>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</si>
  <si>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</si>
  <si>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</si>
  <si>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</si>
  <si>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</si>
  <si>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</si>
  <si>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</si>
  <si>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</si>
  <si>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</si>
  <si>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</si>
  <si>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</si>
  <si>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</si>
  <si>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</si>
  <si>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</si>
  <si>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</si>
  <si>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</si>
  <si>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</si>
  <si>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</si>
  <si>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</si>
  <si>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</si>
  <si>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</si>
  <si>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</si>
  <si>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</si>
  <si>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</si>
  <si>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</si>
  <si>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</si>
  <si>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</si>
  <si>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</si>
  <si>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</si>
  <si>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</si>
  <si>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</si>
  <si>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</si>
  <si>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</si>
  <si>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</si>
  <si>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</si>
  <si>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</si>
  <si>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</si>
  <si>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</si>
  <si>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</si>
  <si>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</si>
  <si>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</si>
  <si>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</si>
  <si>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</si>
  <si>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</si>
  <si>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</si>
  <si>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</si>
  <si>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</si>
  <si>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</si>
  <si>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</si>
  <si>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</si>
  <si>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</si>
  <si>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</si>
  <si>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</si>
  <si>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</si>
  <si>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</si>
  <si>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</si>
  <si>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</si>
  <si>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</si>
  <si>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</si>
  <si>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</si>
  <si>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</si>
  <si>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</si>
  <si>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</si>
  <si>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</si>
  <si>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</si>
  <si>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</si>
  <si>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</si>
  <si>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</si>
  <si>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</si>
  <si>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</si>
  <si>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</si>
  <si>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</si>
  <si>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</si>
  <si>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</si>
  <si>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</si>
  <si>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</si>
  <si>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</si>
  <si>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</si>
  <si>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</si>
  <si>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</si>
  <si>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</si>
  <si>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</si>
  <si>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</si>
  <si>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</si>
  <si>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</si>
  <si>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</si>
  <si>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</si>
  <si>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</si>
  <si>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</si>
  <si>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</si>
  <si>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</si>
  <si>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</si>
  <si>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</si>
  <si>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</si>
  <si>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</si>
  <si>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</si>
  <si>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</si>
  <si>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</si>
  <si>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</si>
  <si>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</si>
  <si>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</si>
  <si>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</si>
  <si>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</si>
  <si>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</si>
  <si>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</si>
  <si>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</si>
  <si>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</si>
  <si>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</si>
  <si>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</si>
  <si>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</si>
  <si>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</si>
  <si>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</si>
  <si>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</si>
  <si>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</si>
  <si>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</si>
  <si>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</si>
  <si>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</si>
  <si>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</si>
  <si>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</si>
  <si>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</si>
  <si>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</si>
  <si>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</si>
  <si>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</si>
  <si>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</si>
  <si>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</si>
  <si>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</si>
  <si>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</si>
  <si>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</si>
  <si>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</si>
  <si>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</si>
  <si>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</si>
  <si>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</si>
  <si>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</si>
  <si>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</si>
  <si>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</si>
  <si>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</si>
  <si>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</si>
  <si>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</si>
  <si>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</si>
  <si>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</si>
  <si>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</si>
  <si>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</si>
  <si>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</si>
  <si>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</si>
  <si>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</si>
  <si>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</si>
  <si>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</si>
  <si>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</si>
  <si>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</si>
  <si>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</si>
  <si>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</si>
  <si>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</si>
  <si>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</si>
  <si>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</si>
  <si>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</si>
  <si>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</si>
  <si>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</si>
  <si>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</si>
  <si>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</si>
  <si>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</si>
  <si>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</si>
  <si>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</si>
  <si>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</si>
  <si>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</si>
  <si>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</si>
  <si>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</si>
  <si>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</si>
  <si>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</si>
  <si>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</si>
  <si>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</si>
  <si>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</si>
  <si>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</si>
  <si>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</si>
  <si>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</si>
  <si>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</si>
  <si>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</si>
  <si>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</si>
  <si>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</si>
  <si>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</si>
  <si>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</si>
  <si>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</si>
  <si>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</si>
  <si>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</si>
  <si>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</si>
  <si>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</si>
  <si>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</si>
  <si>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</si>
  <si>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</si>
  <si>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</si>
  <si>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</si>
  <si>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</si>
  <si>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</si>
  <si>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</si>
  <si>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</si>
  <si>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</si>
  <si>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</si>
  <si>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</si>
  <si>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</si>
  <si>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</si>
  <si>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</si>
  <si>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</si>
  <si>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</si>
  <si>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</si>
  <si>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</si>
  <si>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</si>
  <si>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</si>
  <si>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</si>
  <si>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</si>
  <si>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</si>
  <si>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</si>
  <si>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</si>
  <si>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</si>
  <si>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</si>
  <si>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</si>
  <si>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</si>
  <si>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</si>
  <si>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</si>
  <si>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</si>
  <si>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</si>
  <si>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</si>
  <si>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</si>
  <si>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</si>
  <si>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</si>
  <si>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</si>
  <si>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</si>
  <si>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</si>
  <si>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</si>
  <si>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</si>
  <si>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</si>
  <si>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</si>
  <si>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</si>
  <si>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</si>
  <si>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</si>
  <si>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</si>
  <si>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</si>
  <si>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</si>
  <si>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</si>
  <si>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</si>
  <si>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</si>
  <si>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</si>
  <si>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</si>
  <si>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</si>
  <si>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</si>
  <si>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</si>
  <si>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</si>
  <si>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</si>
  <si>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</si>
  <si>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</si>
  <si>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</si>
  <si>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</si>
  <si>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</si>
  <si>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</si>
  <si>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</si>
  <si>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</si>
  <si>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</si>
  <si>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</si>
  <si>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</si>
  <si>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</si>
  <si>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</si>
  <si>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</si>
  <si>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</si>
  <si>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</si>
  <si>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</si>
  <si>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</si>
  <si>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</si>
  <si>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</si>
  <si>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</si>
  <si>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</si>
  <si>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</si>
  <si>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</si>
  <si>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</si>
  <si>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</si>
  <si>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</si>
  <si>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</si>
  <si>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</si>
  <si>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</si>
  <si>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</si>
  <si>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</si>
  <si>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</si>
  <si>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</si>
  <si>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</si>
  <si>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</si>
  <si>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</si>
  <si>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</si>
  <si>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</si>
  <si>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</si>
  <si>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</si>
  <si>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</si>
  <si>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</si>
  <si>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</si>
  <si>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</si>
  <si>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</si>
  <si>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</si>
  <si>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</si>
  <si>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</si>
  <si>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</si>
  <si>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</si>
  <si>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</si>
  <si>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</si>
  <si>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</si>
  <si>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</si>
  <si>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</si>
  <si>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</si>
  <si>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</si>
  <si>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</si>
  <si>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</si>
  <si>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</si>
  <si>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</si>
  <si>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</si>
  <si>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</si>
  <si>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</si>
  <si>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</si>
  <si>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</si>
  <si>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</si>
  <si>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</si>
  <si>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</si>
  <si>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</si>
  <si>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</si>
  <si>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</si>
  <si>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</si>
  <si>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</si>
  <si>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</si>
  <si>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</si>
  <si>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</si>
  <si>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</si>
  <si>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</si>
  <si>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</si>
  <si>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</si>
  <si>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</si>
  <si>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</si>
  <si>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</si>
  <si>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</si>
  <si>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</si>
  <si>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</si>
  <si>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</si>
  <si>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</si>
  <si>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</si>
  <si>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</si>
  <si>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</si>
  <si>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</si>
  <si>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</si>
  <si>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</si>
  <si>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</si>
  <si>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</si>
  <si>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</si>
  <si>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</si>
  <si>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</si>
  <si>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</si>
  <si>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</si>
  <si>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</si>
  <si>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</si>
  <si>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</si>
  <si>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</si>
  <si>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</si>
  <si>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</si>
  <si>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</si>
  <si>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</si>
  <si>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</si>
  <si>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</si>
  <si>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</si>
  <si>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</si>
  <si>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</si>
  <si>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</si>
  <si>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</si>
  <si>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</si>
  <si>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</si>
  <si>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</si>
  <si>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</si>
  <si>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</si>
  <si>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</si>
  <si>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</si>
  <si>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</si>
  <si>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</si>
  <si>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</si>
  <si>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</si>
  <si>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</si>
  <si>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</si>
  <si>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</si>
  <si>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</si>
  <si>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</si>
  <si>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</si>
  <si>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</si>
  <si>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</si>
  <si>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</si>
  <si>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</si>
  <si>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</si>
  <si>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</si>
  <si>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</si>
  <si>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</si>
  <si>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</si>
  <si>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</si>
  <si>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</si>
  <si>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</si>
  <si>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</si>
  <si>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</si>
  <si>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</si>
  <si>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</si>
  <si>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</si>
  <si>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</si>
  <si>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</si>
  <si>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</si>
  <si>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</si>
  <si>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</si>
  <si>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</si>
  <si>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</si>
  <si>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</si>
  <si>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</si>
  <si>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</si>
  <si>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</si>
  <si>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</si>
  <si>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</si>
  <si>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</si>
  <si>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</si>
  <si>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</si>
  <si>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</si>
  <si>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</si>
  <si>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</si>
  <si>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</si>
  <si>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</si>
  <si>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</si>
  <si>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</si>
  <si>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</si>
  <si>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</si>
  <si>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</si>
  <si>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</si>
  <si>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</si>
  <si>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</si>
  <si>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</si>
  <si>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</si>
  <si>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</si>
  <si>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</si>
  <si>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</si>
  <si>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</si>
  <si>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</si>
  <si>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</si>
  <si>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</si>
  <si>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</si>
  <si>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</si>
  <si>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</si>
  <si>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</si>
  <si>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</si>
  <si>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</si>
  <si>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</si>
  <si>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</si>
  <si>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</si>
  <si>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</si>
  <si>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</si>
  <si>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</si>
  <si>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</si>
  <si>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</si>
  <si>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</si>
  <si>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</si>
  <si>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</si>
  <si>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</si>
  <si>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</si>
  <si>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</si>
  <si>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</si>
  <si>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</si>
  <si>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</si>
  <si>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</si>
  <si>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</si>
  <si>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</si>
  <si>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</si>
  <si>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</si>
  <si>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</si>
  <si>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</si>
  <si>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</si>
  <si>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</si>
  <si>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</si>
  <si>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</si>
  <si>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</si>
  <si>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</si>
  <si>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</si>
  <si>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</si>
  <si>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</si>
  <si>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</si>
  <si>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</si>
  <si>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</si>
  <si>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</si>
  <si>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</si>
  <si>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</si>
  <si>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</si>
  <si>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</si>
  <si>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</si>
  <si>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</si>
  <si>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</si>
  <si>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</si>
  <si>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</si>
  <si>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</si>
  <si>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</si>
  <si>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</si>
  <si>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</si>
  <si>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</si>
  <si>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</si>
  <si>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</si>
  <si>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</si>
  <si>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</si>
  <si>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</si>
  <si>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</si>
  <si>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</si>
  <si>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</si>
  <si>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</si>
  <si>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</si>
  <si>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</si>
  <si>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</si>
  <si>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</si>
  <si>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</si>
  <si>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</si>
  <si>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</si>
  <si>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</si>
  <si>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</si>
  <si>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</si>
  <si>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</si>
  <si>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</si>
  <si>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</si>
  <si>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</si>
  <si>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</si>
  <si>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</si>
  <si>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</si>
  <si>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</si>
  <si>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</si>
  <si>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</si>
  <si>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</si>
  <si>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</si>
  <si>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</si>
  <si>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</si>
  <si>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</si>
  <si>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</si>
  <si>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</si>
  <si>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</si>
  <si>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</si>
  <si>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</si>
  <si>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</si>
  <si>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</si>
  <si>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</si>
  <si>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</si>
  <si>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</si>
  <si>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</si>
  <si>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</si>
  <si>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</si>
  <si>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</si>
  <si>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</si>
  <si>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</si>
  <si>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</si>
  <si>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</si>
  <si>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</si>
  <si>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</si>
  <si>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</si>
  <si>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</si>
  <si>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</si>
  <si>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</si>
  <si>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</si>
  <si>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</si>
  <si>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</si>
  <si>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</si>
  <si>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</si>
  <si>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</si>
  <si>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</si>
  <si>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</si>
  <si>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</si>
  <si>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</si>
  <si>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</si>
  <si>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</si>
  <si>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</si>
  <si>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</si>
  <si>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</si>
  <si>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</si>
  <si>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</si>
  <si>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</si>
  <si>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</si>
  <si>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</si>
  <si>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</si>
  <si>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</si>
  <si>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</si>
  <si>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</si>
  <si>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</si>
  <si>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</si>
  <si>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</si>
  <si>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</si>
  <si>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</si>
  <si>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</si>
  <si>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</si>
  <si>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</si>
  <si>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</si>
  <si>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</si>
  <si>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</si>
  <si>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</si>
  <si>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</si>
  <si>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</si>
  <si>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</si>
  <si>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</si>
  <si>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</si>
  <si>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</si>
  <si>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</si>
  <si>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</si>
  <si>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</si>
  <si>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</si>
  <si>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</si>
  <si>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</si>
  <si>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</si>
  <si>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</si>
  <si>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</si>
  <si>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</si>
  <si>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</si>
  <si>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</si>
  <si>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</si>
  <si>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</si>
  <si>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</si>
  <si>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</si>
  <si>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</si>
  <si>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</si>
  <si>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</si>
  <si>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</si>
  <si>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</si>
  <si>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</si>
  <si>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</si>
  <si>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</si>
  <si>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</si>
  <si>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</si>
  <si>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</si>
  <si>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</si>
  <si>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</si>
  <si>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</si>
  <si>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</si>
  <si>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</si>
  <si>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</si>
  <si>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</si>
  <si>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</si>
  <si>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</si>
  <si>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</si>
  <si>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</si>
  <si>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</si>
  <si>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</si>
  <si>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</si>
  <si>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</si>
  <si>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</si>
  <si>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</si>
  <si>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</si>
  <si>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</si>
  <si>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</si>
  <si>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</si>
  <si>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</si>
  <si>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</si>
  <si>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</si>
  <si>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</si>
  <si>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</si>
  <si>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</si>
  <si>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</si>
  <si>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</si>
  <si>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</si>
  <si>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</si>
  <si>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</si>
  <si>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</si>
  <si>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</si>
  <si>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</si>
  <si>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</si>
  <si>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</si>
  <si>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</si>
  <si>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</si>
  <si>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</si>
  <si>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</si>
  <si>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</si>
  <si>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</si>
  <si>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</si>
  <si>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</si>
  <si>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</si>
  <si>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</si>
  <si>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</si>
  <si>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</si>
  <si>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</si>
  <si>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</si>
  <si>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</si>
  <si>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</si>
  <si>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</si>
  <si>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</si>
  <si>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</si>
  <si>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</si>
  <si>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</si>
  <si>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</si>
  <si>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</si>
  <si>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</si>
  <si>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</si>
  <si>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</si>
  <si>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</si>
  <si>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</si>
  <si>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</si>
  <si>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</si>
  <si>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</si>
  <si>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</si>
  <si>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</si>
  <si>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</si>
  <si>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</si>
  <si>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</si>
  <si>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</si>
  <si>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</si>
  <si>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</si>
  <si>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</si>
  <si>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</si>
  <si>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</si>
  <si>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</si>
  <si>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</si>
  <si>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</si>
  <si>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</si>
  <si>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</si>
  <si>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</si>
  <si>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</si>
  <si>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</si>
  <si>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</si>
  <si>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</si>
  <si>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</si>
  <si>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</si>
  <si>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</si>
  <si>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</si>
  <si>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</si>
  <si>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</si>
  <si>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</si>
  <si>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</si>
  <si>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</si>
  <si>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</si>
  <si>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</si>
  <si>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</si>
  <si>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</si>
  <si>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</si>
  <si>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</si>
  <si>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</si>
  <si>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</si>
  <si>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</si>
  <si>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</si>
  <si>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</si>
  <si>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</si>
  <si>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</si>
  <si>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</si>
  <si>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</si>
  <si>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</si>
  <si>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</si>
  <si>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</si>
  <si>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</si>
  <si>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</si>
  <si>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</si>
  <si>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</si>
  <si>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</si>
  <si>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</si>
  <si>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</si>
  <si>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</si>
  <si>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</si>
  <si>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</si>
  <si>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</si>
  <si>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</si>
  <si>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</si>
  <si>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</si>
  <si>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</si>
  <si>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</si>
  <si>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</si>
  <si>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</si>
  <si>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</si>
  <si>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</si>
  <si>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</si>
  <si>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</si>
  <si>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</si>
  <si>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</si>
  <si>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</si>
  <si>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</si>
  <si>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</si>
  <si>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</si>
  <si>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</si>
  <si>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</si>
  <si>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</si>
  <si>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</si>
  <si>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</si>
  <si>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</si>
  <si>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</si>
  <si>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</si>
  <si>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</si>
  <si>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</si>
  <si>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</si>
  <si>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</si>
  <si>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</si>
  <si>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</si>
  <si>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</si>
  <si>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</si>
  <si>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</si>
  <si>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</si>
  <si>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</si>
  <si>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</si>
  <si>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</si>
  <si>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</si>
  <si>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</si>
  <si>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</si>
  <si>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</si>
  <si>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</si>
  <si>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</si>
  <si>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</si>
  <si>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</si>
  <si>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</si>
  <si>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</si>
  <si>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</si>
  <si>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</si>
  <si>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</si>
  <si>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</si>
  <si>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</si>
  <si>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</si>
  <si>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</si>
  <si>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</si>
  <si>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</si>
  <si>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</si>
  <si>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</si>
  <si>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</si>
  <si>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</si>
  <si>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</si>
  <si>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</si>
  <si>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</si>
  <si>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</si>
  <si>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</si>
  <si>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</si>
  <si>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</si>
  <si>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</si>
  <si>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</si>
  <si>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</si>
  <si>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</si>
  <si>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</si>
  <si>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</si>
  <si>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</si>
  <si>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</si>
  <si>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</si>
  <si>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</si>
  <si>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</si>
  <si>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</si>
  <si>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</si>
  <si>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</si>
  <si>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</si>
  <si>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</si>
  <si>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</si>
  <si>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</si>
  <si>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</si>
  <si>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</si>
  <si>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</si>
  <si>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</si>
  <si>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</si>
  <si>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</si>
  <si>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</si>
  <si>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</si>
  <si>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</si>
  <si>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</si>
  <si>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</si>
  <si>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</si>
  <si>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</si>
  <si>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</si>
  <si>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</si>
  <si>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</si>
  <si>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</si>
  <si>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</si>
  <si>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</si>
  <si>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</si>
  <si>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</si>
  <si>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</si>
  <si>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</si>
  <si>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</si>
  <si>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</si>
  <si>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</si>
  <si>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</si>
  <si>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</si>
  <si>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</si>
  <si>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</si>
  <si>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</si>
  <si>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</si>
  <si>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</si>
  <si>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</si>
  <si>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</si>
  <si>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</si>
  <si>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</si>
  <si>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</si>
  <si>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</si>
  <si>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</si>
  <si>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</si>
  <si>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</si>
  <si>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</si>
  <si>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</si>
  <si>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</si>
  <si>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</si>
  <si>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</si>
  <si>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</si>
  <si>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</si>
  <si>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</si>
  <si>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</si>
  <si>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</si>
  <si>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</si>
  <si>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</si>
  <si>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</si>
  <si>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</si>
  <si>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</si>
  <si>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</si>
  <si>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</si>
  <si>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</si>
  <si>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</si>
  <si>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</si>
  <si>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</si>
  <si>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</si>
  <si>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</si>
  <si>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</si>
  <si>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</si>
  <si>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</si>
  <si>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</si>
  <si>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</si>
  <si>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</si>
  <si>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</si>
  <si>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</si>
  <si>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</si>
  <si>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</si>
  <si>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</si>
  <si>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</si>
  <si>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</si>
  <si>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</si>
  <si>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</si>
  <si>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</si>
  <si>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</si>
  <si>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</si>
  <si>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</si>
  <si>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</si>
  <si>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</si>
  <si>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</si>
  <si>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</si>
  <si>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</si>
  <si>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</si>
  <si>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</si>
  <si>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</si>
  <si>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</si>
  <si>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</si>
  <si>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</si>
  <si>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</si>
  <si>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</si>
  <si>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</si>
  <si>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</si>
  <si>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</si>
  <si>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</si>
  <si>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</si>
  <si>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</si>
  <si>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</si>
  <si>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</si>
  <si>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</si>
  <si>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</si>
  <si>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</si>
  <si>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</si>
  <si>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</si>
  <si>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</si>
  <si>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</si>
  <si>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</si>
  <si>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</si>
  <si>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</si>
  <si>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</si>
  <si>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</si>
  <si>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</si>
  <si>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</si>
  <si>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</si>
  <si>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</si>
  <si>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</si>
  <si>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</si>
  <si>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</si>
  <si>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</si>
  <si>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</si>
  <si>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</si>
  <si>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</si>
  <si>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</si>
  <si>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</si>
  <si>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</si>
  <si>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</si>
  <si>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</si>
  <si>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</si>
  <si>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</si>
  <si>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</si>
  <si>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</si>
  <si>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</si>
  <si>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</si>
  <si>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</si>
  <si>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</si>
  <si>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</si>
  <si>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</si>
  <si>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</si>
  <si>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</si>
  <si>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</si>
  <si>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</si>
  <si>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</si>
  <si>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</si>
  <si>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</si>
  <si>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</si>
  <si>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</si>
  <si>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</si>
  <si>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</si>
  <si>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</si>
  <si>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</si>
  <si>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</si>
  <si>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</si>
  <si>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</si>
  <si>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</si>
  <si>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</si>
  <si>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</si>
  <si>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</si>
  <si>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</si>
  <si>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</si>
  <si>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</si>
  <si>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</si>
  <si>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</si>
  <si>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</si>
  <si>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</si>
  <si>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</si>
  <si>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</si>
  <si>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</si>
  <si>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</si>
  <si>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</si>
  <si>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</si>
  <si>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</si>
  <si>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</si>
  <si>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</si>
  <si>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</si>
  <si>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</si>
  <si>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</si>
  <si>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</si>
  <si>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</si>
  <si>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</si>
  <si>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</si>
  <si>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</si>
  <si>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</si>
  <si>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</si>
  <si>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</si>
  <si>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</si>
  <si>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</si>
  <si>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</si>
  <si>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</si>
  <si>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</si>
  <si>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</si>
  <si>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</si>
  <si>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</si>
  <si>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</si>
  <si>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</si>
  <si>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</si>
  <si>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</si>
  <si>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</si>
  <si>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</si>
  <si>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</si>
  <si>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</si>
  <si>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</si>
  <si>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</si>
  <si>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</si>
  <si>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</si>
  <si>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</si>
  <si>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</si>
  <si>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</si>
  <si>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</si>
  <si>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</si>
  <si>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</si>
  <si>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</si>
  <si>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</si>
  <si>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</si>
  <si>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</si>
  <si>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</si>
  <si>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</si>
  <si>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</si>
  <si>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</si>
  <si>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</si>
  <si>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</si>
  <si>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</si>
  <si>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</si>
  <si>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</si>
  <si>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</si>
  <si>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</si>
  <si>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</si>
  <si>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</si>
  <si>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</si>
  <si>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</si>
  <si>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</si>
  <si>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</si>
  <si>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</si>
  <si>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</si>
  <si>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</si>
  <si>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</si>
  <si>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</si>
  <si>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</si>
  <si>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</si>
  <si>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</si>
  <si>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</si>
  <si>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</si>
  <si>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</si>
  <si>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</si>
  <si>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</si>
  <si>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</si>
  <si>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</si>
  <si>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</si>
  <si>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</si>
  <si>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</si>
  <si>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</si>
  <si>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</si>
  <si>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</si>
  <si>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</si>
  <si>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</si>
  <si>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</si>
  <si>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</si>
  <si>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</si>
  <si>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</si>
  <si>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</si>
  <si>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</si>
  <si>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</si>
  <si>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</si>
  <si>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</si>
  <si>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</si>
  <si>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</si>
  <si>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</si>
  <si>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</si>
  <si>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</si>
  <si>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</si>
  <si>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</si>
  <si>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</si>
  <si>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</si>
  <si>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</si>
  <si>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</si>
  <si>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</si>
  <si>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</si>
  <si>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</si>
  <si>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</si>
  <si>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</si>
  <si>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</si>
  <si>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</si>
  <si>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</si>
  <si>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</si>
  <si>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</si>
  <si>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</si>
  <si>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</si>
  <si>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</si>
  <si>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</si>
  <si>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</si>
  <si>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</si>
  <si>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</si>
  <si>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</si>
  <si>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</si>
  <si>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</si>
  <si>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</si>
  <si>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</si>
  <si>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</si>
  <si>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</si>
  <si>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</si>
  <si>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</si>
  <si>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</si>
  <si>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</si>
  <si>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</si>
  <si>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</si>
  <si>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</si>
  <si>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</si>
  <si>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</si>
  <si>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</si>
  <si>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</si>
  <si>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</si>
  <si>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</si>
  <si>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</si>
  <si>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</si>
  <si>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</si>
  <si>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</si>
  <si>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</si>
  <si>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</si>
  <si>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</si>
  <si>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</si>
  <si>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</si>
  <si>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</si>
  <si>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</si>
  <si>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</si>
  <si>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</si>
  <si>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</si>
  <si>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</si>
  <si>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</si>
  <si>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</si>
  <si>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</si>
  <si>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</si>
  <si>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</si>
  <si>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</si>
  <si>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</si>
  <si>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</si>
  <si>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</si>
  <si>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</si>
  <si>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</si>
  <si>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</si>
  <si>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</si>
  <si>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</si>
  <si>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</si>
  <si>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</si>
  <si>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</si>
  <si>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</si>
  <si>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</si>
  <si>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</si>
  <si>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</si>
  <si>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</si>
  <si>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</si>
  <si>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</si>
  <si>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</si>
  <si>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</si>
  <si>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</si>
  <si>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</si>
  <si>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</si>
  <si>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</si>
  <si>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</si>
  <si>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</si>
  <si>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</si>
  <si>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</si>
  <si>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</si>
  <si>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</si>
  <si>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</si>
  <si>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</si>
  <si>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</si>
  <si>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</si>
  <si>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</si>
  <si>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</si>
  <si>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</si>
  <si>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</si>
  <si>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</si>
  <si>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</si>
  <si>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</si>
  <si>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</si>
  <si>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</si>
  <si>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</si>
  <si>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</si>
  <si>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</si>
  <si>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</si>
  <si>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</si>
  <si>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</si>
  <si>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</si>
  <si>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</si>
  <si>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</si>
  <si>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</si>
  <si>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</si>
  <si>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</si>
  <si>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</si>
  <si>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</si>
  <si>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</si>
  <si>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</si>
  <si>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</si>
  <si>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</si>
  <si>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</si>
  <si>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</si>
  <si>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</si>
  <si>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</si>
  <si>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</si>
  <si>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</si>
  <si>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</si>
  <si>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</si>
  <si>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</si>
  <si>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</si>
  <si>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</si>
  <si>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</si>
  <si>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</si>
  <si>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</si>
  <si>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</si>
  <si>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</si>
  <si>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</si>
  <si>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</si>
  <si>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</si>
  <si>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</si>
  <si>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</si>
  <si>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</si>
  <si>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</si>
  <si>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</si>
  <si>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</si>
  <si>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</si>
  <si>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</si>
  <si>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</si>
  <si>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</si>
  <si>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</si>
  <si>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</si>
  <si>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</si>
  <si>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</si>
  <si>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</si>
  <si>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</si>
  <si>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</si>
  <si>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</si>
  <si>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</si>
  <si>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</si>
  <si>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</si>
  <si>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</si>
  <si>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</si>
  <si>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</si>
  <si>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</si>
  <si>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</si>
  <si>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</si>
  <si>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</si>
  <si>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</si>
  <si>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</si>
  <si>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</si>
  <si>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</si>
  <si>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</si>
  <si>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</si>
  <si>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</si>
  <si>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</si>
  <si>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</si>
  <si>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</si>
  <si>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</si>
  <si>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</si>
  <si>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</si>
  <si>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</si>
  <si>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</si>
  <si>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</si>
  <si>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</si>
  <si>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</si>
  <si>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</si>
  <si>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</si>
  <si>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</si>
  <si>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</si>
  <si>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</si>
  <si>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</si>
  <si>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</si>
  <si>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</si>
  <si>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</si>
  <si>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</si>
  <si>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</si>
  <si>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</si>
  <si>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</si>
  <si>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</si>
  <si>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</si>
  <si>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</si>
  <si>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</si>
  <si>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</si>
  <si>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</si>
  <si>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</si>
  <si>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</si>
  <si>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</si>
  <si>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</si>
  <si>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</si>
  <si>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</si>
  <si>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</si>
  <si>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</si>
  <si>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</si>
  <si>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</si>
  <si>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</si>
  <si>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</si>
  <si>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</si>
  <si>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</si>
  <si>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</si>
  <si>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</si>
  <si>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</si>
  <si>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</si>
  <si>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</si>
  <si>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</si>
  <si>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</si>
  <si>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</si>
  <si>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</si>
  <si>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</si>
  <si>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</si>
  <si>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</si>
  <si>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</si>
  <si>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</si>
  <si>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</si>
  <si>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</si>
  <si>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</si>
  <si>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</si>
  <si>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</si>
  <si>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</si>
  <si>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</si>
  <si>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</si>
  <si>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</si>
  <si>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</si>
  <si>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</si>
  <si>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</si>
  <si>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</si>
  <si>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</si>
  <si>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</si>
  <si>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</si>
  <si>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</si>
  <si>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</si>
  <si>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</si>
  <si>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</si>
  <si>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</si>
  <si>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</si>
  <si>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</si>
  <si>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</si>
  <si>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</si>
  <si>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</si>
  <si>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</si>
  <si>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</si>
  <si>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</si>
  <si>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</si>
  <si>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</si>
  <si>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</si>
  <si>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</si>
  <si>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</si>
  <si>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</si>
  <si>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</si>
  <si>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</si>
  <si>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</si>
  <si>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</si>
  <si>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</si>
  <si>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</si>
  <si>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</si>
  <si>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</si>
  <si>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</si>
  <si>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</si>
  <si>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</si>
  <si>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</si>
  <si>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</si>
  <si>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</si>
  <si>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</si>
  <si>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</si>
  <si>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</si>
  <si>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</si>
  <si>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</si>
  <si>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</si>
  <si>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</si>
  <si>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</si>
  <si>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</si>
  <si>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</si>
  <si>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</si>
  <si>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</si>
  <si>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</si>
  <si>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</si>
  <si>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</si>
  <si>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</si>
  <si>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</si>
  <si>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</si>
  <si>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</si>
  <si>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</si>
  <si>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</si>
  <si>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</si>
  <si>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</si>
  <si>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</si>
  <si>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</si>
  <si>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</si>
  <si>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</si>
  <si>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</si>
  <si>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</si>
  <si>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</si>
  <si>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</si>
  <si>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</si>
  <si>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</si>
  <si>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</si>
  <si>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</si>
  <si>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</si>
  <si>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</si>
  <si>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</si>
  <si>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</si>
  <si>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</si>
  <si>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</si>
  <si>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</si>
  <si>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</si>
  <si>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</si>
  <si>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</si>
  <si>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</si>
  <si>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</si>
  <si>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</si>
  <si>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</si>
  <si>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</si>
  <si>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</si>
  <si>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</si>
  <si>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</si>
  <si>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</si>
  <si>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</si>
  <si>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</si>
  <si>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</si>
  <si>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</si>
  <si>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</si>
  <si>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</si>
  <si>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</si>
  <si>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</si>
  <si>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</si>
  <si>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</si>
  <si>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</si>
  <si>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</si>
  <si>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</si>
  <si>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</si>
  <si>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</si>
  <si>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</si>
  <si>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</si>
  <si>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</si>
  <si>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</si>
  <si>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</si>
  <si>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</si>
  <si>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</si>
  <si>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</si>
  <si>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</si>
  <si>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</si>
  <si>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</si>
  <si>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</si>
  <si>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</si>
  <si>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</si>
  <si>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</si>
  <si>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</si>
  <si>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</si>
  <si>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</si>
  <si>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</si>
  <si>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</si>
  <si>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</si>
  <si>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</si>
  <si>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</si>
  <si>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</si>
  <si>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</si>
  <si>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</si>
  <si>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</si>
  <si>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</si>
  <si>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</si>
  <si>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</si>
  <si>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</si>
  <si>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</si>
  <si>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</si>
  <si>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</si>
  <si>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</si>
  <si>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</si>
  <si>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</si>
  <si>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</si>
  <si>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</si>
  <si>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</si>
  <si>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</si>
  <si>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</si>
  <si>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</si>
  <si>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</si>
  <si>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</si>
  <si>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</si>
  <si>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</si>
  <si>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</si>
  <si>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</si>
  <si>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</si>
  <si>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</si>
  <si>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</si>
  <si>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</si>
  <si>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</si>
  <si>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</si>
  <si>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</si>
  <si>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</si>
  <si>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</si>
  <si>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</si>
  <si>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</si>
  <si>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</si>
  <si>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</si>
  <si>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</si>
  <si>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</si>
  <si>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</si>
  <si>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</si>
  <si>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</si>
  <si>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</si>
  <si>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</si>
  <si>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</si>
  <si>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</si>
  <si>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</si>
  <si>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</si>
  <si>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</si>
  <si>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</si>
  <si>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</si>
  <si>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</si>
  <si>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</si>
  <si>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</si>
  <si>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</si>
  <si>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</si>
  <si>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</si>
  <si>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</si>
  <si>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</si>
  <si>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</si>
  <si>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</si>
  <si>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</si>
  <si>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</si>
  <si>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</si>
  <si>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</si>
  <si>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</si>
  <si>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</si>
  <si>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</si>
  <si>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</si>
  <si>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</si>
  <si>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</si>
  <si>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</si>
  <si>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</si>
  <si>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</si>
  <si>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</si>
  <si>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</si>
  <si>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</si>
  <si>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</si>
  <si>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</si>
  <si>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</si>
  <si>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</si>
  <si>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</si>
  <si>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</si>
  <si>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</si>
  <si>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</si>
  <si>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</si>
  <si>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</si>
  <si>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</si>
  <si>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</si>
  <si>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</si>
  <si>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</si>
  <si>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</si>
  <si>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</si>
  <si>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</si>
  <si>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</si>
  <si>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</si>
  <si>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</si>
  <si>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</si>
  <si>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</si>
  <si>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</si>
  <si>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</si>
  <si>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</si>
  <si>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</si>
  <si>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</si>
  <si>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</si>
  <si>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</si>
  <si>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</si>
  <si>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</si>
  <si>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</si>
  <si>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</si>
  <si>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</si>
  <si>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</si>
  <si>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</si>
  <si>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</si>
  <si>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</si>
  <si>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</si>
  <si>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</si>
  <si>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</si>
  <si>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</si>
  <si>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</si>
  <si>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</si>
  <si>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</si>
  <si>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</si>
  <si>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</si>
  <si>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</si>
  <si>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</si>
  <si>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</si>
  <si>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</si>
  <si>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</si>
  <si>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</si>
  <si>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</si>
  <si>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</si>
  <si>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</si>
  <si>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</si>
  <si>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</si>
  <si>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</si>
  <si>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</si>
  <si>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</si>
  <si>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</si>
  <si>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</si>
  <si>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</si>
  <si>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</si>
  <si>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</si>
  <si>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</si>
  <si>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</si>
  <si>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</si>
  <si>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</si>
  <si>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</si>
  <si>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</si>
  <si>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</si>
  <si>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</si>
  <si>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</si>
  <si>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</si>
  <si>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</si>
  <si>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</si>
  <si>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</si>
  <si>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</si>
  <si>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</si>
  <si>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</si>
  <si>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</si>
  <si>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</si>
  <si>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</si>
  <si>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</si>
  <si>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</si>
  <si>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</si>
  <si>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</si>
  <si>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</si>
  <si>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</si>
  <si>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</si>
  <si>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</si>
  <si>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</si>
  <si>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</si>
  <si>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</si>
  <si>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</si>
  <si>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</si>
  <si>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</si>
  <si>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</si>
  <si>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</si>
  <si>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</si>
  <si>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</si>
  <si>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</si>
  <si>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</si>
  <si>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</si>
  <si>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</si>
  <si>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</si>
  <si>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</si>
  <si>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</si>
  <si>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</si>
  <si>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</si>
  <si>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</si>
  <si>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</si>
  <si>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</si>
  <si>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</si>
  <si>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</si>
  <si>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</si>
  <si>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</si>
  <si>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</si>
  <si>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</si>
  <si>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</si>
  <si>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</si>
  <si>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</si>
  <si>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</si>
  <si>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</si>
  <si>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</si>
  <si>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</si>
  <si>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</si>
  <si>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</si>
  <si>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</si>
  <si>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</si>
  <si>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</si>
  <si>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</si>
  <si>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</si>
  <si>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</si>
  <si>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</si>
  <si>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</si>
  <si>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</si>
  <si>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</si>
  <si>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</si>
  <si>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</si>
  <si>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</si>
  <si>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</si>
  <si>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</si>
  <si>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</si>
  <si>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</si>
  <si>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</si>
  <si>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</si>
  <si>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</si>
  <si>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</si>
  <si>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</si>
  <si>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</si>
  <si>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</si>
  <si>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</si>
  <si>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</si>
  <si>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</si>
  <si>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</si>
  <si>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</si>
  <si>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</si>
  <si>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</si>
  <si>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</si>
  <si>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</si>
  <si>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</si>
  <si>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</si>
  <si>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</si>
  <si>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</si>
  <si>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</si>
  <si>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</si>
  <si>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</si>
  <si>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</si>
  <si>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</si>
  <si>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</si>
  <si>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</si>
  <si>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</si>
  <si>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</si>
  <si>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</si>
  <si>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</si>
  <si>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</si>
  <si>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</si>
  <si>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</si>
  <si>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</si>
  <si>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</si>
  <si>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</si>
  <si>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</si>
  <si>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</si>
  <si>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</si>
  <si>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</si>
  <si>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</si>
  <si>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</si>
  <si>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</si>
  <si>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</si>
  <si>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</si>
  <si>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</si>
  <si>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</si>
  <si>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</si>
  <si>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</si>
  <si>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</si>
  <si>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</si>
  <si>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</si>
  <si>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</si>
  <si>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</si>
  <si>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</si>
  <si>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</si>
  <si>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</si>
  <si>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</si>
  <si>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</si>
  <si>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</si>
  <si>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</si>
  <si>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</si>
  <si>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</si>
  <si>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</si>
  <si>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</si>
  <si>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</si>
  <si>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</si>
  <si>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</si>
  <si>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</si>
  <si>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</si>
  <si>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</si>
  <si>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</si>
  <si>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</si>
  <si>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</si>
  <si>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</si>
  <si>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</si>
  <si>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</si>
  <si>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</si>
  <si>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</si>
  <si>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</si>
  <si>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</si>
  <si>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</si>
  <si>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</si>
  <si>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</si>
  <si>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</si>
  <si>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</si>
  <si>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</si>
  <si>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</si>
  <si>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</si>
  <si>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</si>
  <si>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</si>
  <si>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</si>
  <si>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</si>
  <si>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</si>
  <si>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</si>
  <si>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</si>
  <si>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</si>
  <si>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</si>
  <si>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</si>
  <si>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</si>
  <si>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</si>
  <si>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</si>
  <si>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</si>
  <si>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</si>
  <si>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</si>
  <si>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</si>
  <si>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</si>
  <si>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</si>
  <si>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</si>
  <si>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</si>
  <si>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</si>
  <si>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</si>
  <si>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</si>
  <si>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</si>
  <si>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</si>
  <si>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</si>
  <si>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</si>
  <si>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</si>
  <si>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</si>
  <si>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</si>
  <si>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</si>
  <si>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</si>
  <si>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</si>
  <si>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</si>
  <si>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</si>
  <si>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</si>
  <si>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</si>
  <si>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</si>
  <si>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</si>
  <si>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</si>
  <si>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</si>
  <si>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</si>
  <si>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</si>
  <si>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</si>
  <si>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</si>
  <si>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</si>
  <si>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</si>
  <si>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</si>
  <si>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</si>
  <si>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</si>
  <si>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</si>
  <si>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</si>
  <si>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</si>
  <si>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</si>
  <si>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</si>
  <si>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</si>
  <si>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</si>
  <si>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</si>
  <si>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</si>
  <si>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</si>
  <si>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</si>
  <si>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</si>
  <si>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</si>
  <si>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</si>
  <si>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</si>
  <si>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</si>
  <si>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</si>
  <si>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</si>
  <si>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</si>
  <si>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</si>
  <si>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</si>
  <si>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</si>
  <si>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</si>
  <si>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</si>
  <si>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</si>
  <si>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</si>
  <si>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</si>
  <si>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</si>
  <si>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</si>
  <si>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</si>
  <si>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</si>
  <si>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</si>
  <si>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</si>
  <si>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</si>
  <si>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</si>
  <si>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</si>
  <si>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</si>
  <si>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</si>
  <si>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</si>
  <si>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</si>
  <si>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</si>
  <si>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</si>
  <si>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</si>
  <si>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</si>
  <si>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</si>
  <si>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</si>
  <si>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</si>
  <si>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</si>
  <si>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</si>
  <si>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</si>
  <si>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</si>
  <si>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</si>
  <si>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</si>
  <si>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</si>
  <si>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</si>
  <si>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</si>
  <si>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</si>
  <si>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</si>
  <si>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</si>
  <si>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</si>
  <si>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</si>
  <si>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</si>
  <si>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</si>
  <si>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</si>
  <si>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</si>
  <si>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</si>
  <si>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</si>
  <si>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</si>
  <si>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</si>
  <si>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</si>
  <si>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</si>
  <si>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</si>
  <si>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</si>
  <si>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</si>
  <si>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</si>
  <si>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</si>
  <si>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</si>
  <si>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</si>
  <si>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</si>
  <si>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</si>
  <si>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</si>
  <si>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</si>
  <si>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</si>
  <si>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</si>
  <si>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</si>
  <si>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</si>
  <si>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</si>
  <si>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</si>
  <si>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</si>
  <si>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</si>
  <si>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</si>
  <si>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</si>
  <si>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</si>
  <si>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</si>
  <si>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</si>
  <si>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</si>
  <si>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</si>
  <si>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</si>
  <si>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</si>
  <si>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</si>
  <si>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</si>
  <si>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</si>
  <si>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</si>
  <si>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</si>
  <si>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</si>
  <si>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</si>
  <si>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</si>
  <si>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</si>
  <si>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</si>
  <si>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</si>
  <si>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</si>
  <si>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</si>
  <si>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</si>
  <si>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</si>
  <si>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</si>
  <si>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</si>
  <si>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</si>
  <si>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</si>
  <si>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</si>
  <si>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</si>
  <si>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</si>
  <si>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</si>
  <si>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</si>
  <si>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</si>
  <si>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</si>
  <si>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</si>
  <si>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</si>
  <si>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</si>
  <si>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</si>
  <si>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</si>
  <si>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</si>
  <si>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</si>
  <si>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</si>
  <si>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</si>
  <si>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</si>
  <si>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</si>
  <si>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</si>
  <si>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</si>
  <si>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</si>
  <si>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</si>
  <si>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</si>
  <si>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</si>
  <si>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</si>
  <si>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</si>
  <si>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</si>
  <si>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</si>
  <si>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</si>
  <si>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</si>
  <si>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</si>
  <si>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</si>
  <si>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</si>
  <si>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</si>
  <si>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</si>
  <si>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</si>
  <si>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</si>
  <si>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</si>
  <si>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</si>
  <si>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</si>
  <si>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</si>
  <si>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</si>
  <si>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</si>
  <si>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</si>
  <si>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</si>
  <si>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</si>
  <si>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</si>
  <si>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</si>
  <si>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</si>
  <si>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</si>
  <si>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</si>
  <si>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</si>
  <si>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</si>
  <si>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</si>
  <si>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</si>
  <si>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</si>
  <si>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</si>
  <si>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</si>
  <si>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</si>
  <si>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</si>
  <si>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</si>
  <si>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</si>
  <si>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</si>
  <si>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</si>
  <si>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</si>
  <si>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</si>
  <si>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</si>
  <si>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</si>
  <si>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</si>
  <si>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</si>
  <si>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</si>
  <si>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</si>
  <si>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</si>
  <si>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</si>
  <si>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</si>
  <si>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</si>
  <si>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</si>
  <si>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</si>
  <si>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</si>
  <si>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</si>
  <si>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</si>
  <si>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</si>
  <si>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</si>
  <si>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</si>
  <si>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</si>
  <si>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</si>
  <si>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</si>
  <si>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</si>
  <si>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</si>
  <si>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</si>
  <si>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</si>
  <si>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</si>
  <si>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</si>
  <si>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</si>
  <si>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</si>
  <si>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</si>
  <si>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</si>
  <si>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</si>
  <si>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</si>
  <si>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</si>
  <si>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</si>
  <si>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</si>
  <si>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</si>
  <si>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</si>
  <si>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</si>
  <si>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</si>
  <si>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</si>
  <si>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</si>
  <si>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</si>
  <si>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</si>
  <si>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</si>
  <si>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</si>
  <si>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</si>
  <si>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</si>
  <si>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</si>
  <si>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</si>
  <si>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</si>
  <si>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</si>
  <si>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</si>
  <si>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</si>
  <si>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</si>
  <si>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</si>
  <si>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</si>
  <si>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</si>
  <si>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</si>
  <si>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</si>
  <si>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</si>
  <si>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</si>
  <si>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</si>
  <si>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</si>
  <si>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</si>
  <si>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</si>
  <si>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</si>
  <si>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</si>
  <si>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</si>
  <si>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</si>
  <si>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</si>
  <si>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</si>
  <si>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</si>
  <si>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</si>
  <si>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</si>
  <si>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</si>
  <si>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</si>
  <si>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</si>
  <si>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</si>
  <si>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</si>
  <si>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</si>
  <si>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</si>
  <si>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</si>
  <si>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</si>
  <si>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</si>
  <si>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</si>
  <si>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</si>
  <si>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</si>
  <si>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</si>
  <si>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</si>
  <si>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</si>
  <si>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</si>
  <si>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</si>
  <si>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</si>
  <si>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</si>
  <si>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</si>
  <si>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</si>
  <si>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</si>
  <si>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</si>
  <si>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</si>
  <si>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</si>
  <si>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</si>
  <si>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</si>
  <si>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</si>
  <si>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</si>
  <si>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</si>
  <si>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</si>
  <si>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</si>
  <si>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</si>
  <si>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</si>
  <si>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</si>
  <si>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</si>
  <si>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</si>
  <si>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</si>
  <si>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</si>
  <si>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</si>
  <si>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</si>
  <si>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</si>
  <si>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</si>
  <si>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</si>
  <si>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</si>
  <si>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</si>
  <si>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</si>
  <si>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</si>
  <si>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</si>
  <si>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</si>
  <si>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</si>
  <si>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</si>
  <si>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</si>
  <si>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</si>
  <si>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</si>
  <si>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</si>
  <si>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</si>
  <si>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</si>
  <si>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</si>
  <si>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</si>
  <si>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</si>
  <si>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</si>
  <si>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</si>
  <si>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</si>
  <si>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</si>
  <si>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</si>
  <si>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</si>
  <si>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</si>
  <si>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</si>
  <si>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</si>
  <si>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</si>
  <si>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</si>
  <si>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</si>
  <si>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</si>
  <si>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</si>
  <si>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</si>
  <si>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</si>
  <si>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</si>
  <si>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</si>
  <si>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</si>
  <si>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</si>
  <si>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</si>
  <si>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</si>
  <si>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</si>
  <si>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</si>
  <si>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</si>
  <si>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</si>
  <si>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</si>
  <si>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</si>
  <si>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</si>
  <si>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</si>
  <si>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</si>
  <si>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</si>
  <si>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</si>
  <si>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</si>
  <si>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</si>
  <si>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</si>
  <si>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</si>
  <si>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</si>
  <si>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</si>
  <si>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</si>
  <si>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</si>
  <si>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</si>
  <si>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</si>
  <si>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</si>
  <si>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</si>
  <si>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</si>
  <si>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</si>
  <si>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</si>
  <si>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</si>
  <si>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</si>
  <si>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</si>
  <si>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</si>
  <si>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</si>
  <si>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</si>
  <si>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</si>
  <si>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</si>
  <si>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</si>
  <si>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</si>
  <si>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</si>
  <si>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</si>
  <si>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</si>
  <si>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</si>
  <si>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</si>
  <si>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</si>
  <si>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</si>
  <si>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</si>
  <si>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</si>
  <si>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</si>
  <si>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</si>
  <si>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</si>
  <si>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</si>
  <si>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</si>
  <si>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</si>
  <si>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</si>
  <si>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</si>
  <si>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</si>
  <si>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</si>
  <si>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</si>
  <si>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</si>
  <si>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</si>
  <si>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</si>
  <si>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</si>
  <si>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</si>
  <si>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</si>
  <si>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</si>
  <si>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</si>
  <si>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</si>
  <si>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</si>
  <si>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</si>
  <si>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</si>
  <si>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</si>
  <si>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</si>
  <si>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</si>
  <si>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</si>
  <si>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</si>
  <si>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</si>
  <si>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</si>
  <si>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</si>
  <si>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</si>
  <si>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</si>
  <si>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</si>
  <si>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</si>
  <si>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</si>
  <si>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</si>
  <si>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</si>
  <si>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</si>
  <si>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</si>
  <si>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</si>
  <si>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</si>
  <si>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</si>
  <si>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</si>
  <si>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</si>
  <si>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</si>
  <si>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</si>
  <si>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</si>
  <si>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</si>
  <si>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</si>
  <si>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</si>
  <si>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</si>
  <si>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</si>
  <si>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</si>
  <si>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</si>
  <si>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</si>
  <si>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</si>
  <si>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</si>
  <si>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</si>
  <si>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</si>
  <si>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</si>
  <si>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</si>
  <si>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</si>
  <si>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</si>
  <si>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</si>
  <si>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</si>
  <si>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</si>
  <si>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</si>
  <si>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</si>
  <si>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</si>
  <si>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</si>
  <si>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</si>
  <si>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</si>
  <si>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</si>
  <si>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</si>
  <si>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</si>
  <si>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</si>
  <si>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</si>
  <si>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</si>
  <si>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</si>
  <si>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</si>
  <si>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</si>
  <si>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</si>
  <si>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</si>
  <si>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</si>
  <si>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</si>
  <si>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</si>
  <si>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</si>
  <si>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</si>
  <si>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</si>
  <si>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</si>
  <si>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</si>
  <si>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</si>
  <si>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</si>
  <si>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</si>
  <si>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</si>
  <si>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</si>
  <si>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</si>
  <si>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</si>
  <si>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</si>
  <si>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</si>
  <si>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</si>
  <si>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</si>
  <si>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</si>
  <si>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</si>
  <si>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</si>
  <si>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</si>
  <si>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</si>
  <si>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</si>
  <si>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</si>
  <si>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</si>
  <si>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</si>
  <si>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</si>
  <si>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</si>
  <si>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</si>
  <si>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</si>
  <si>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</si>
  <si>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</si>
  <si>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</si>
  <si>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</si>
  <si>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</si>
  <si>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</si>
  <si>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</si>
  <si>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</si>
  <si>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</si>
  <si>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</si>
  <si>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</si>
  <si>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</si>
  <si>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</si>
  <si>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</si>
  <si>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</si>
  <si>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</si>
  <si>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</si>
  <si>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</si>
  <si>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</si>
  <si>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</si>
  <si>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</si>
  <si>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</si>
  <si>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</si>
  <si>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</si>
  <si>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</si>
  <si>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</si>
  <si>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</si>
  <si>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</si>
  <si>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</si>
  <si>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</si>
  <si>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</si>
  <si>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</si>
  <si>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</si>
  <si>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</si>
  <si>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</si>
  <si>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</si>
  <si>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</si>
  <si>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</si>
  <si>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</si>
  <si>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</si>
  <si>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</si>
  <si>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</si>
  <si>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</si>
  <si>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</si>
  <si>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</si>
  <si>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</si>
  <si>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</si>
  <si>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</si>
  <si>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</si>
  <si>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</si>
  <si>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</si>
  <si>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</si>
  <si>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</si>
  <si>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</si>
  <si>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</si>
  <si>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</si>
  <si>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</si>
  <si>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</si>
  <si>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</si>
  <si>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</si>
  <si>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</si>
  <si>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</si>
  <si>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</si>
  <si>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</si>
  <si>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</si>
  <si>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</si>
  <si>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</si>
  <si>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</si>
  <si>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</si>
  <si>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</si>
  <si>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</si>
  <si>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</si>
  <si>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</si>
  <si>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</si>
  <si>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</si>
  <si>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</si>
  <si>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</si>
  <si>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</si>
  <si>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</si>
  <si>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</si>
  <si>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</si>
  <si>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</si>
  <si>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</si>
  <si>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</si>
  <si>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</si>
  <si>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</si>
  <si>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</si>
  <si>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</si>
  <si>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</si>
  <si>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</si>
  <si>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</si>
  <si>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</si>
  <si>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</si>
  <si>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</si>
  <si>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</si>
  <si>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</si>
  <si>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</si>
  <si>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</si>
  <si>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</si>
  <si>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</si>
  <si>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</si>
  <si>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</si>
  <si>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</si>
  <si>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</si>
  <si>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</si>
  <si>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</si>
  <si>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</si>
  <si>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</si>
  <si>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</si>
  <si>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</si>
  <si>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</si>
  <si>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</si>
  <si>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</si>
  <si>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</si>
  <si>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</si>
  <si>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</si>
  <si>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</si>
  <si>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</si>
  <si>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</si>
  <si>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</si>
  <si>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</si>
  <si>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</si>
  <si>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</si>
  <si>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</si>
  <si>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</si>
  <si>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</si>
  <si>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</si>
  <si>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</si>
  <si>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</si>
  <si>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</si>
  <si>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</si>
  <si>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</si>
  <si>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</si>
  <si>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</si>
  <si>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</si>
  <si>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</si>
  <si>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</si>
  <si>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</si>
  <si>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</si>
  <si>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</si>
  <si>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</si>
  <si>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</si>
  <si>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</si>
  <si>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</si>
  <si>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</si>
  <si>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</si>
  <si>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</si>
  <si>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</si>
  <si>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</si>
  <si>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</si>
  <si>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</si>
  <si>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</si>
  <si>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</si>
  <si>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</si>
  <si>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</si>
  <si>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</si>
  <si>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</si>
  <si>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</si>
  <si>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</si>
  <si>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</si>
  <si>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</si>
  <si>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</si>
  <si>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</si>
  <si>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</si>
  <si>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</si>
  <si>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</si>
  <si>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</si>
  <si>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</si>
  <si>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</si>
  <si>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</si>
  <si>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</si>
  <si>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</si>
  <si>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</si>
  <si>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</si>
  <si>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</si>
  <si>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</si>
  <si>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</si>
  <si>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</si>
  <si>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</si>
  <si>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</si>
  <si>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</si>
  <si>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</si>
  <si>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</si>
  <si>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</si>
  <si>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</si>
  <si>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</si>
  <si>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</si>
  <si>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</si>
  <si>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</si>
  <si>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</si>
  <si>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</si>
  <si>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</si>
  <si>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</si>
  <si>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</si>
  <si>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</si>
  <si>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</si>
  <si>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</si>
  <si>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</si>
  <si>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</si>
  <si>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</si>
  <si>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</si>
  <si>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</si>
  <si>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</si>
  <si>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</si>
  <si>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</si>
  <si>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</si>
  <si>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</si>
  <si>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</si>
  <si>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</si>
  <si>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</si>
  <si>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</si>
  <si>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</si>
  <si>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</si>
  <si>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</si>
  <si>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</si>
  <si>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</si>
  <si>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</si>
  <si>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</si>
  <si>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</si>
  <si>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</si>
  <si>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</si>
  <si>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</si>
  <si>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</si>
  <si>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</si>
  <si>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</si>
  <si>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</si>
  <si>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</si>
  <si>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</si>
  <si>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</si>
  <si>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</si>
  <si>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</si>
  <si>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</si>
  <si>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</si>
  <si>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</si>
  <si>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</si>
  <si>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</si>
  <si>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</si>
  <si>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</si>
  <si>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</si>
  <si>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</si>
  <si>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</si>
  <si>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</si>
  <si>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</si>
  <si>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</si>
  <si>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</si>
  <si>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</si>
  <si>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</si>
  <si>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</si>
  <si>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</si>
  <si>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</si>
  <si>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</si>
  <si>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</si>
  <si>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</si>
  <si>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</si>
  <si>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</si>
  <si>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</si>
  <si>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</si>
  <si>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</si>
  <si>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</si>
  <si>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</si>
  <si>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</si>
  <si>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</si>
  <si>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</si>
  <si>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</si>
  <si>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</si>
  <si>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</si>
  <si>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</si>
  <si>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</si>
  <si>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</si>
  <si>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</si>
  <si>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</si>
  <si>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</si>
  <si>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</si>
  <si>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</si>
  <si>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</si>
  <si>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</si>
  <si>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</si>
  <si>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</si>
  <si>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</si>
  <si>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</si>
  <si>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</si>
  <si>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</si>
  <si>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</si>
  <si>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</si>
  <si>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</si>
  <si>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</si>
  <si>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</si>
  <si>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</si>
  <si>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</si>
  <si>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</si>
  <si>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</si>
  <si>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</si>
  <si>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</si>
  <si>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</si>
  <si>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</si>
  <si>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</si>
  <si>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</si>
  <si>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</si>
  <si>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</si>
  <si>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</si>
  <si>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</si>
  <si>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</si>
  <si>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</si>
  <si>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</si>
  <si>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</si>
  <si>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</si>
  <si>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</si>
  <si>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</si>
  <si>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</si>
  <si>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</si>
  <si>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</si>
  <si>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</si>
  <si>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</si>
  <si>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</si>
  <si>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</si>
  <si>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</si>
  <si>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</si>
  <si>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</si>
  <si>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</si>
  <si>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</si>
  <si>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</si>
  <si>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</si>
  <si>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</si>
  <si>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</si>
  <si>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</si>
  <si>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</si>
  <si>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</si>
  <si>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</si>
  <si>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</si>
  <si>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</si>
  <si>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</si>
  <si>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</si>
  <si>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</si>
  <si>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</si>
  <si>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</si>
  <si>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</si>
  <si>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</si>
  <si>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</si>
  <si>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</si>
  <si>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</si>
  <si>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</si>
  <si>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</si>
  <si>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</si>
  <si>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</si>
  <si>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</si>
  <si>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</si>
  <si>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</si>
  <si>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</si>
  <si>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</si>
  <si>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</si>
  <si>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</si>
  <si>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</si>
  <si>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</si>
  <si>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</si>
  <si>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</si>
  <si>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</si>
  <si>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</si>
  <si>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</si>
  <si>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</si>
  <si>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</si>
  <si>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</si>
  <si>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</si>
  <si>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</si>
  <si>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</si>
  <si>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</si>
  <si>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</si>
  <si>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</si>
  <si>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</si>
  <si>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</si>
  <si>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</si>
  <si>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</si>
  <si>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</si>
  <si>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</si>
  <si>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</si>
  <si>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</si>
  <si>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</si>
  <si>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</si>
  <si>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</si>
  <si>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</si>
  <si>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</si>
  <si>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</si>
  <si>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</si>
  <si>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</si>
  <si>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</si>
  <si>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</si>
  <si>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</si>
  <si>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</si>
  <si>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</si>
  <si>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</si>
  <si>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</si>
  <si>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</si>
  <si>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</si>
  <si>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</si>
  <si>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</si>
  <si>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</si>
  <si>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</si>
  <si>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</si>
  <si>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</si>
  <si>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</si>
  <si>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</si>
  <si>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</si>
  <si>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</si>
  <si>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</si>
  <si>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</si>
  <si>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</si>
  <si>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</si>
  <si>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</si>
  <si>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</si>
  <si>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</si>
  <si>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</si>
  <si>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</si>
  <si>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</si>
  <si>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</si>
  <si>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</si>
  <si>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</si>
  <si>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</si>
  <si>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</si>
  <si>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</si>
  <si>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</si>
  <si>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</si>
  <si>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</si>
  <si>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</si>
  <si>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</si>
  <si>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</si>
  <si>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</si>
  <si>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</si>
  <si>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</si>
  <si>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</si>
  <si>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</si>
  <si>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</si>
  <si>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</si>
  <si>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</si>
  <si>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</si>
  <si>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</si>
  <si>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</si>
  <si>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</si>
  <si>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</si>
  <si>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</si>
  <si>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</si>
  <si>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</si>
  <si>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</si>
  <si>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</si>
  <si>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</si>
  <si>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</si>
  <si>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</si>
  <si>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</si>
  <si>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</si>
  <si>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</si>
  <si>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</si>
  <si>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</si>
  <si>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</si>
  <si>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</si>
  <si>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</si>
  <si>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</si>
  <si>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</si>
  <si>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</si>
  <si>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</si>
  <si>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</si>
  <si>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</si>
  <si>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</si>
  <si>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</si>
  <si>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</si>
  <si>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</si>
  <si>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</si>
  <si>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</si>
  <si>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</si>
  <si>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</si>
  <si>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</si>
  <si>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</si>
  <si>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</si>
  <si>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</si>
  <si>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</si>
  <si>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</si>
  <si>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</si>
  <si>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</si>
  <si>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</si>
  <si>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</si>
  <si>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</si>
  <si>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</si>
  <si>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</si>
  <si>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</si>
  <si>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</si>
  <si>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</si>
  <si>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</si>
  <si>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</si>
  <si>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</si>
  <si>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</si>
  <si>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</si>
  <si>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</si>
  <si>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</si>
  <si>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</si>
  <si>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</si>
  <si>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</si>
  <si>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</si>
  <si>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</si>
  <si>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</si>
  <si>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</si>
  <si>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</si>
  <si>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</si>
  <si>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</si>
  <si>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</si>
  <si>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</si>
  <si>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</si>
  <si>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</si>
  <si>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</si>
  <si>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</si>
  <si>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</si>
  <si>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</si>
  <si>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</si>
  <si>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</si>
  <si>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</si>
  <si>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</si>
  <si>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</si>
  <si>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</si>
  <si>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</si>
  <si>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</si>
  <si>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</si>
  <si>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</si>
  <si>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</si>
  <si>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</si>
  <si>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</si>
  <si>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</si>
  <si>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</si>
  <si>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</si>
  <si>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</si>
  <si>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</si>
  <si>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</si>
  <si>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</si>
  <si>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</si>
  <si>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</si>
  <si>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</si>
  <si>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</si>
  <si>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</si>
  <si>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</si>
  <si>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</si>
  <si>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</si>
  <si>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</si>
  <si>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</si>
  <si>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</si>
  <si>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</si>
  <si>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</si>
  <si>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</si>
  <si>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</si>
  <si>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</si>
  <si>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</si>
  <si>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</si>
  <si>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</si>
  <si>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</si>
  <si>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</si>
  <si>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</si>
  <si>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</si>
  <si>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</si>
  <si>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</si>
  <si>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</si>
  <si>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</si>
  <si>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</si>
  <si>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</si>
  <si>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</si>
  <si>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</si>
  <si>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</si>
  <si>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</si>
  <si>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</si>
  <si>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</si>
  <si>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</si>
  <si>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</si>
  <si>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</si>
  <si>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</si>
  <si>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</si>
  <si>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</si>
  <si>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</si>
  <si>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</si>
  <si>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</si>
  <si>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</si>
  <si>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</si>
  <si>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</si>
  <si>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</si>
  <si>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</si>
  <si>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</si>
  <si>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</si>
  <si>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</si>
  <si>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</si>
  <si>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</si>
  <si>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</si>
  <si>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</si>
  <si>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</si>
  <si>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</si>
  <si>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</si>
  <si>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</si>
  <si>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</si>
  <si>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</si>
  <si>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</si>
  <si>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</si>
  <si>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</si>
  <si>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</si>
  <si>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</si>
  <si>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</si>
  <si>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</si>
  <si>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</si>
  <si>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</si>
  <si>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</si>
  <si>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</si>
  <si>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</si>
  <si>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</si>
  <si>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</si>
  <si>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</si>
  <si>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</si>
  <si>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</si>
  <si>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</si>
  <si>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</si>
  <si>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</si>
  <si>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</si>
  <si>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</si>
  <si>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</si>
  <si>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</si>
  <si>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</si>
  <si>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</si>
  <si>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</si>
  <si>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</si>
  <si>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</si>
  <si>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</si>
  <si>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</si>
  <si>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</si>
  <si>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</si>
  <si>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</si>
  <si>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</si>
  <si>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</si>
  <si>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</si>
  <si>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</si>
  <si>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</si>
  <si>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</si>
  <si>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</si>
  <si>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</si>
  <si>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</si>
  <si>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</si>
  <si>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</si>
  <si>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</si>
  <si>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</si>
  <si>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</si>
  <si>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</si>
  <si>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</si>
  <si>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</si>
  <si>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</si>
  <si>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</si>
  <si>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</si>
  <si>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</si>
  <si>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</si>
  <si>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</si>
  <si>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</si>
  <si>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</si>
  <si>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</si>
  <si>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</si>
  <si>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</si>
  <si>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</si>
  <si>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</si>
  <si>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</si>
  <si>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</si>
  <si>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</si>
  <si>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</si>
  <si>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</si>
  <si>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</si>
  <si>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</si>
  <si>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</si>
  <si>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</si>
  <si>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</si>
  <si>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</si>
  <si>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</si>
  <si>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</si>
  <si>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</si>
  <si>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</si>
  <si>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</si>
  <si>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</si>
  <si>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</si>
  <si>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</si>
  <si>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</si>
  <si>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</si>
  <si>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</si>
  <si>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</si>
  <si>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</si>
  <si>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</si>
  <si>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</si>
  <si>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</si>
  <si>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</si>
  <si>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</si>
  <si>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</si>
  <si>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</si>
  <si>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</si>
  <si>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</si>
  <si>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</si>
  <si>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</si>
  <si>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</si>
  <si>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</si>
  <si>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</si>
  <si>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</si>
  <si>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</si>
  <si>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</si>
  <si>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</si>
  <si>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</si>
  <si>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</si>
  <si>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</si>
  <si>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</si>
  <si>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</si>
  <si>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</si>
  <si>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</si>
  <si>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</si>
  <si>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</si>
  <si>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</si>
  <si>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</si>
  <si>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</si>
  <si>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</si>
  <si>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</si>
  <si>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</si>
  <si>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</si>
  <si>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</si>
  <si>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</si>
  <si>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</si>
  <si>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</si>
  <si>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</si>
  <si>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</si>
  <si>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</si>
  <si>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</si>
  <si>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</si>
  <si>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</si>
  <si>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</si>
  <si>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</si>
  <si>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</si>
  <si>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</si>
  <si>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</si>
  <si>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</si>
  <si>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</si>
  <si>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</si>
  <si>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</si>
  <si>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</si>
  <si>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</si>
  <si>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</si>
  <si>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</si>
  <si>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</si>
  <si>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</si>
  <si>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</si>
  <si>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</si>
  <si>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</si>
  <si>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</si>
  <si>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</si>
  <si>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</si>
  <si>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</si>
  <si>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</si>
  <si>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</si>
  <si>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</si>
  <si>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</si>
  <si>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</si>
  <si>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</si>
  <si>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</si>
  <si>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</si>
  <si>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</si>
  <si>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</si>
  <si>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</si>
  <si>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</si>
  <si>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</si>
  <si>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</si>
  <si>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</si>
  <si>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</si>
  <si>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</si>
  <si>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</si>
  <si>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</si>
  <si>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</si>
  <si>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</si>
  <si>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</si>
  <si>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</si>
  <si>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</si>
  <si>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</si>
  <si>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</si>
  <si>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</si>
  <si>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</si>
  <si>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</si>
  <si>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</si>
  <si>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</si>
  <si>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</si>
  <si>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</si>
  <si>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</si>
  <si>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</si>
  <si>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</si>
  <si>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</si>
  <si>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</si>
  <si>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</si>
  <si>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</si>
  <si>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</si>
  <si>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</si>
  <si>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</si>
  <si>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</si>
  <si>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</si>
  <si>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</si>
  <si>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</si>
  <si>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</si>
  <si>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</si>
  <si>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</si>
  <si>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</si>
  <si>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</si>
  <si>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</si>
  <si>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</si>
  <si>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</si>
  <si>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</si>
  <si>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</si>
  <si>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</si>
  <si>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</si>
  <si>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</si>
  <si>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</si>
  <si>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</si>
  <si>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</si>
  <si>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</si>
  <si>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</si>
  <si>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</si>
  <si>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</si>
  <si>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</si>
  <si>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</si>
  <si>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</si>
  <si>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</si>
  <si>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</si>
  <si>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</si>
  <si>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</si>
  <si>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</si>
  <si>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</si>
  <si>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</si>
  <si>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</si>
  <si>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</si>
  <si>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</si>
  <si>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</si>
  <si>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</si>
  <si>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</si>
  <si>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</si>
  <si>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</si>
  <si>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</si>
  <si>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</si>
  <si>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</si>
  <si>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</si>
  <si>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</si>
  <si>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</si>
  <si>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</si>
  <si>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</si>
  <si>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</si>
  <si>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</si>
  <si>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</si>
  <si>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</si>
  <si>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</si>
  <si>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</si>
  <si>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</si>
  <si>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</si>
  <si>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</si>
  <si>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</si>
  <si>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</si>
  <si>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</si>
  <si>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</si>
  <si>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</si>
  <si>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</si>
  <si>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</si>
  <si>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</si>
  <si>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</si>
  <si>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</si>
  <si>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</si>
  <si>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</si>
  <si>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</si>
  <si>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</si>
  <si>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</si>
  <si>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</si>
  <si>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</si>
  <si>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</si>
  <si>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</si>
  <si>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</si>
  <si>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</si>
  <si>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</si>
  <si>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</si>
  <si>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</si>
  <si>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</si>
  <si>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</si>
  <si>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</si>
  <si>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</si>
  <si>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</si>
  <si>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</si>
  <si>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</si>
  <si>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</si>
  <si>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</si>
  <si>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</si>
  <si>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</si>
  <si>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</si>
  <si>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</si>
  <si>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</si>
  <si>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</si>
  <si>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</si>
  <si>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</si>
  <si>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</si>
  <si>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</si>
  <si>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</si>
  <si>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</si>
  <si>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</si>
  <si>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</si>
  <si>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</si>
  <si>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</si>
  <si>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</si>
  <si>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</si>
  <si>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</si>
  <si>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</si>
  <si>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</si>
  <si>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</si>
  <si>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</si>
  <si>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</si>
  <si>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</si>
  <si>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</si>
  <si>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</si>
  <si>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</si>
  <si>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</si>
  <si>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</si>
  <si>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</si>
  <si>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</si>
  <si>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</si>
  <si>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</si>
  <si>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</si>
  <si>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</si>
  <si>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</si>
  <si>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</si>
  <si>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</si>
  <si>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</si>
  <si>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</si>
  <si>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</si>
  <si>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</si>
  <si>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</si>
  <si>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</si>
  <si>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</si>
  <si>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</si>
  <si>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</si>
  <si>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</si>
  <si>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</si>
  <si>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</si>
  <si>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</si>
  <si>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</si>
  <si>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</si>
  <si>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</si>
  <si>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</si>
  <si>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</si>
  <si>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</si>
  <si>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</si>
  <si>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</si>
  <si>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</si>
  <si>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</si>
  <si>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</si>
  <si>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</si>
  <si>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</si>
  <si>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</si>
  <si>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</si>
  <si>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</si>
  <si>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</si>
  <si>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</si>
  <si>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</si>
  <si>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</si>
  <si>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</si>
  <si>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</si>
  <si>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</si>
  <si>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</si>
  <si>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</si>
  <si>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</si>
  <si>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</si>
  <si>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</si>
  <si>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</si>
  <si>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</si>
  <si>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</si>
  <si>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</si>
  <si>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</si>
  <si>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</si>
  <si>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</si>
  <si>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</si>
  <si>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</si>
  <si>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</si>
  <si>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</si>
  <si>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</si>
  <si>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</si>
  <si>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</si>
  <si>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</si>
  <si>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</si>
  <si>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</si>
  <si>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</si>
  <si>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</si>
  <si>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</si>
  <si>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</si>
  <si>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</si>
  <si>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</si>
  <si>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</si>
  <si>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</si>
  <si>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</si>
  <si>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</si>
  <si>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</si>
  <si>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</si>
  <si>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</si>
  <si>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</si>
  <si>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</si>
  <si>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</si>
  <si>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</si>
  <si>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</si>
  <si>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</si>
  <si>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</si>
  <si>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</si>
  <si>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</si>
  <si>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</si>
  <si>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</si>
  <si>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</si>
  <si>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</si>
  <si>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</si>
  <si>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</si>
  <si>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</si>
  <si>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</si>
  <si>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</si>
  <si>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</si>
  <si>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</si>
  <si>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</si>
  <si>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</si>
  <si>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</si>
  <si>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</si>
  <si>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</si>
  <si>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</si>
  <si>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</si>
  <si>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</si>
  <si>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</si>
  <si>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</si>
  <si>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</si>
  <si>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</si>
  <si>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</si>
  <si>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</si>
  <si>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</si>
  <si>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</si>
  <si>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</si>
  <si>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</si>
  <si>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</si>
  <si>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</si>
  <si>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</si>
  <si>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</si>
  <si>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</si>
  <si>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</si>
  <si>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</si>
  <si>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</si>
  <si>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</si>
  <si>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</si>
  <si>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</si>
  <si>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</si>
  <si>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</si>
  <si>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</si>
  <si>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</si>
  <si>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</si>
  <si>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</si>
  <si>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</si>
  <si>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</si>
  <si>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</si>
  <si>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</si>
  <si>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</si>
  <si>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</si>
  <si>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</si>
  <si>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</si>
  <si>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</si>
  <si>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</si>
  <si>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</si>
  <si>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</si>
  <si>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</si>
  <si>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</si>
  <si>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</si>
  <si>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</si>
  <si>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</si>
  <si>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</si>
  <si>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</si>
  <si>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</si>
  <si>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</si>
  <si>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</si>
  <si>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</si>
  <si>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</si>
  <si>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</si>
  <si>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</si>
  <si>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</si>
  <si>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</si>
  <si>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</si>
  <si>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</si>
  <si>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</si>
  <si>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</si>
  <si>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</si>
  <si>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</si>
  <si>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</si>
  <si>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</si>
  <si>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</si>
  <si>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</si>
  <si>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</si>
  <si>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</si>
  <si>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</si>
  <si>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</si>
  <si>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</si>
  <si>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</si>
  <si>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</si>
  <si>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</si>
  <si>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</si>
  <si>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</si>
  <si>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</si>
  <si>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</si>
  <si>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</si>
  <si>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</si>
  <si>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</si>
  <si>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</si>
  <si>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</si>
  <si>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</si>
  <si>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</si>
  <si>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</si>
  <si>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</si>
  <si>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</si>
  <si>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</si>
  <si>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</si>
  <si>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</si>
  <si>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</si>
  <si>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</si>
  <si>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</si>
  <si>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</si>
  <si>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</si>
  <si>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</si>
  <si>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</si>
  <si>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</si>
  <si>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</si>
  <si>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</si>
  <si>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</si>
  <si>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</si>
  <si>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</si>
  <si>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</si>
  <si>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</si>
  <si>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</si>
  <si>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</si>
  <si>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</si>
  <si>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</si>
  <si>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</si>
  <si>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</si>
  <si>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</si>
  <si>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</si>
  <si>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</si>
  <si>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</si>
  <si>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</si>
  <si>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</si>
  <si>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</si>
  <si>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</si>
  <si>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</si>
  <si>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</si>
  <si>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</si>
  <si>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</si>
  <si>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</si>
  <si>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</si>
  <si>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</si>
  <si>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</si>
  <si>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</si>
  <si>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</si>
  <si>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</si>
  <si>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</si>
  <si>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</si>
  <si>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</si>
  <si>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</si>
  <si>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</si>
  <si>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</si>
  <si>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</si>
  <si>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</si>
  <si>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</si>
  <si>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</si>
  <si>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</si>
  <si>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</si>
  <si>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</si>
  <si>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</si>
  <si>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</si>
  <si>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</si>
  <si>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</si>
  <si>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</si>
  <si>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</si>
  <si>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</si>
  <si>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</si>
  <si>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</si>
  <si>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</si>
  <si>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</si>
  <si>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</si>
  <si>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</si>
  <si>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</si>
  <si>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</si>
  <si>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</si>
  <si>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</si>
  <si>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</si>
  <si>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</si>
  <si>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</si>
  <si>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</si>
  <si>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</si>
  <si>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</si>
  <si>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</si>
  <si>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</si>
  <si>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</si>
  <si>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</si>
  <si>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</si>
  <si>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</si>
  <si>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</si>
  <si>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</si>
  <si>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</si>
  <si>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</si>
  <si>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</si>
  <si>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</si>
  <si>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</si>
  <si>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</si>
  <si>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</si>
  <si>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</si>
  <si>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</si>
  <si>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</si>
  <si>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</si>
  <si>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</si>
  <si>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</si>
  <si>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</si>
  <si>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</si>
  <si>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</si>
  <si>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</si>
  <si>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</si>
  <si>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</si>
  <si>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</si>
  <si>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</si>
  <si>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</si>
  <si>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</si>
  <si>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</si>
  <si>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</si>
  <si>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</si>
  <si>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</si>
  <si>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</si>
  <si>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</si>
  <si>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</si>
  <si>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</si>
  <si>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</si>
  <si>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</si>
  <si>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</si>
  <si>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</si>
  <si>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</si>
  <si>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</si>
  <si>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</si>
  <si>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</si>
  <si>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</si>
  <si>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</si>
  <si>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</si>
  <si>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</si>
  <si>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</si>
  <si>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</si>
  <si>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</si>
  <si>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</si>
  <si>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</si>
  <si>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</si>
  <si>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</si>
  <si>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</si>
  <si>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</si>
  <si>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</si>
  <si>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</si>
  <si>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</si>
  <si>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</si>
  <si>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</si>
  <si>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</si>
  <si>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</si>
  <si>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</si>
  <si>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</si>
  <si>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</si>
  <si>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</si>
  <si>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</si>
  <si>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</si>
  <si>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</si>
  <si>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</si>
  <si>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</si>
  <si>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</si>
  <si>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</si>
  <si>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</si>
  <si>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</si>
  <si>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</si>
  <si>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</si>
  <si>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</si>
  <si>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</si>
  <si>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</si>
  <si>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</si>
  <si>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</si>
  <si>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</si>
  <si>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</si>
  <si>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</si>
  <si>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</si>
  <si>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</si>
  <si>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</si>
  <si>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</si>
  <si>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</si>
  <si>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</si>
  <si>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</si>
  <si>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</si>
  <si>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</si>
  <si>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</si>
  <si>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</si>
  <si>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</si>
  <si>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</si>
  <si>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</si>
  <si>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</si>
  <si>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</si>
  <si>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</si>
  <si>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</si>
  <si>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</si>
  <si>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</si>
  <si>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</si>
  <si>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</si>
  <si>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</si>
  <si>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</si>
  <si>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</si>
  <si>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</si>
  <si>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</si>
  <si>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</si>
  <si>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</si>
  <si>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</si>
  <si>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</si>
  <si>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</si>
  <si>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</si>
  <si>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</si>
  <si>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</si>
  <si>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</si>
  <si>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</si>
  <si>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</si>
  <si>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</si>
  <si>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</si>
  <si>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</si>
  <si>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</si>
  <si>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</si>
  <si>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</si>
  <si>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</si>
  <si>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</si>
  <si>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</si>
  <si>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</si>
  <si>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</si>
  <si>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</si>
  <si>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</si>
  <si>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</si>
  <si>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</si>
  <si>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</si>
  <si>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</si>
  <si>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</si>
  <si>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</si>
  <si>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</si>
  <si>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</si>
  <si>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</si>
  <si>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</si>
  <si>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</si>
  <si>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</si>
  <si>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</si>
  <si>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</si>
  <si>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</si>
  <si>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</si>
  <si>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</si>
  <si>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</si>
  <si>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</si>
  <si>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</si>
  <si>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</si>
  <si>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</si>
  <si>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</si>
  <si>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</si>
  <si>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</si>
  <si>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</si>
  <si>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</si>
  <si>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</si>
  <si>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</si>
  <si>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</si>
  <si>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</si>
  <si>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</si>
  <si>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</si>
  <si>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</si>
  <si>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</si>
  <si>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</si>
  <si>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</si>
  <si>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</si>
  <si>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</si>
  <si>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</si>
  <si>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</si>
  <si>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</si>
  <si>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</si>
  <si>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</si>
  <si>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</si>
  <si>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</si>
  <si>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</si>
  <si>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</si>
  <si>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</si>
  <si>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</si>
  <si>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</si>
  <si>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</si>
  <si>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</si>
  <si>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</si>
  <si>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</si>
  <si>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</si>
  <si>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</si>
  <si>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</si>
  <si>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</si>
  <si>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</si>
  <si>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</si>
  <si>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</si>
  <si>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</si>
  <si>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</si>
  <si>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</si>
  <si>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</si>
  <si>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</si>
  <si>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</si>
  <si>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</si>
  <si>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</si>
  <si>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</si>
  <si>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</si>
  <si>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</si>
  <si>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</si>
  <si>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</si>
  <si>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</si>
  <si>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</si>
  <si>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</si>
  <si>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</si>
  <si>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</si>
  <si>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</si>
  <si>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</si>
  <si>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</si>
  <si>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</si>
  <si>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</si>
  <si>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</si>
  <si>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</si>
  <si>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</si>
  <si>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</si>
  <si>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</si>
  <si>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</si>
  <si>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</si>
  <si>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</si>
  <si>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</si>
  <si>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</si>
  <si>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</si>
  <si>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</si>
  <si>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</si>
  <si>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</si>
  <si>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</si>
  <si>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</si>
  <si>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</si>
  <si>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</si>
  <si>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</si>
  <si>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</si>
  <si>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</si>
  <si>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</si>
  <si>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</si>
  <si>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</si>
  <si>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</si>
  <si>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</si>
  <si>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</si>
  <si>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</si>
  <si>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</si>
  <si>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</si>
  <si>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</si>
  <si>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</si>
  <si>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</si>
  <si>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</si>
  <si>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</si>
  <si>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</si>
  <si>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</si>
  <si>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</si>
  <si>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</si>
  <si>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</si>
  <si>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</si>
  <si>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</si>
  <si>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</si>
  <si>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</si>
  <si>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</si>
  <si>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</si>
  <si>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</si>
  <si>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</si>
  <si>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</si>
  <si>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</si>
  <si>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</si>
  <si>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</si>
  <si>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</si>
  <si>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</si>
  <si>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</si>
  <si>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</si>
  <si>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</si>
  <si>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</si>
  <si>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</si>
  <si>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</si>
  <si>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</si>
  <si>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</si>
  <si>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</si>
  <si>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</si>
  <si>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</si>
  <si>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</si>
  <si>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</si>
  <si>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</si>
  <si>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</si>
  <si>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</si>
  <si>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</si>
  <si>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</si>
  <si>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</si>
  <si>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</si>
  <si>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</si>
  <si>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</si>
  <si>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</si>
  <si>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</si>
  <si>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</si>
  <si>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</si>
  <si>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</si>
  <si>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</si>
  <si>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</si>
  <si>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</si>
  <si>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</si>
  <si>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</si>
  <si>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</si>
  <si>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</si>
  <si>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</si>
  <si>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</si>
  <si>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</si>
  <si>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</si>
  <si>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</si>
  <si>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</si>
  <si>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</si>
  <si>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</si>
  <si>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</si>
  <si>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</si>
  <si>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</si>
  <si>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</si>
  <si>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</si>
  <si>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</si>
  <si>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</si>
  <si>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</si>
  <si>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</si>
  <si>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</si>
  <si>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</si>
  <si>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</si>
  <si>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</si>
  <si>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</si>
  <si>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</si>
  <si>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</si>
  <si>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</si>
  <si>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</si>
  <si>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</si>
  <si>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</si>
  <si>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</si>
  <si>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</si>
  <si>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</si>
  <si>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</si>
  <si>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</si>
  <si>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</si>
  <si>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</si>
  <si>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</si>
  <si>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</si>
  <si>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</si>
  <si>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</si>
  <si>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</si>
  <si>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</si>
  <si>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</si>
  <si>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</si>
  <si>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</si>
  <si>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</si>
  <si>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</si>
  <si>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</si>
  <si>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</si>
  <si>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</si>
  <si>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</si>
  <si>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</si>
  <si>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</si>
  <si>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</si>
  <si>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</si>
  <si>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</si>
  <si>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</si>
  <si>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</si>
  <si>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</si>
  <si>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</si>
  <si>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</si>
  <si>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</si>
  <si>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</si>
  <si>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</si>
  <si>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</si>
  <si>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</si>
  <si>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</si>
  <si>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</si>
  <si>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</si>
  <si>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</si>
  <si>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</si>
  <si>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</si>
  <si>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</si>
  <si>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</si>
  <si>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</si>
  <si>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</si>
  <si>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</si>
  <si>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</si>
  <si>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</si>
  <si>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</si>
  <si>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</si>
  <si>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</si>
  <si>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</si>
  <si>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</si>
  <si>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</si>
  <si>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</si>
  <si>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</si>
  <si>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</si>
  <si>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</si>
  <si>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</si>
  <si>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</si>
  <si>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</si>
  <si>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</si>
  <si>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</si>
  <si>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</si>
  <si>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</si>
  <si>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</si>
  <si>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</si>
  <si>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</si>
  <si>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</si>
  <si>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</si>
  <si>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</si>
  <si>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</si>
  <si>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</si>
  <si>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</si>
  <si>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</si>
  <si>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</si>
  <si>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</si>
  <si>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</si>
  <si>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</si>
  <si>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</si>
  <si>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</si>
  <si>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</si>
  <si>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</si>
  <si>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</si>
  <si>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</si>
  <si>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</si>
  <si>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</si>
  <si>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</si>
  <si>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</si>
  <si>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</si>
  <si>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</si>
  <si>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</si>
  <si>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</si>
  <si>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</si>
  <si>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</si>
  <si>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</si>
  <si>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</si>
  <si>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</si>
  <si>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</si>
  <si>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</si>
  <si>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</si>
  <si>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</si>
  <si>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</si>
  <si>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</si>
  <si>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</si>
  <si>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</si>
  <si>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</si>
  <si>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</si>
  <si>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</si>
  <si>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</si>
  <si>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</si>
  <si>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</si>
  <si>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</si>
  <si>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</si>
  <si>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</si>
  <si>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</si>
  <si>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</si>
  <si>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</si>
  <si>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</si>
  <si>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</si>
  <si>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</si>
  <si>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</si>
  <si>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</si>
  <si>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</si>
  <si>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</si>
  <si>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</si>
  <si>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</si>
  <si>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</si>
  <si>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</si>
  <si>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</si>
  <si>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</si>
  <si>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</si>
  <si>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</si>
  <si>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</si>
  <si>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</si>
  <si>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</si>
  <si>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</si>
  <si>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</si>
  <si>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</si>
  <si>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</si>
  <si>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</si>
  <si>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</si>
  <si>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</si>
  <si>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</si>
  <si>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</si>
  <si>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</si>
  <si>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</si>
  <si>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</si>
  <si>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</si>
  <si>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</si>
  <si>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</si>
  <si>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</si>
  <si>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</si>
  <si>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</si>
  <si>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</si>
  <si>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</si>
  <si>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</si>
  <si>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</si>
  <si>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</si>
  <si>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</si>
  <si>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</si>
  <si>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</si>
  <si>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</si>
  <si>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</si>
  <si>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</si>
  <si>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</si>
  <si>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</si>
  <si>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</si>
  <si>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</si>
  <si>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</si>
  <si>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</si>
  <si>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</si>
  <si>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</si>
  <si>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</si>
  <si>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</si>
  <si>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</si>
  <si>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</si>
  <si>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</si>
  <si>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</si>
  <si>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</si>
  <si>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</si>
  <si>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</si>
  <si>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</si>
  <si>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</si>
  <si>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</si>
  <si>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</si>
  <si>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</si>
  <si>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</si>
  <si>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</si>
  <si>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</si>
  <si>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</si>
  <si>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</si>
  <si>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</si>
  <si>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</si>
  <si>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</si>
  <si>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</si>
  <si>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</si>
  <si>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</si>
  <si>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</si>
  <si>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</si>
  <si>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</si>
  <si>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</si>
  <si>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</si>
  <si>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</si>
  <si>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</si>
  <si>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</si>
  <si>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</si>
  <si>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</si>
  <si>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</si>
  <si>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</si>
  <si>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</si>
  <si>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</si>
  <si>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</si>
  <si>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</si>
  <si>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</si>
  <si>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</si>
  <si>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</si>
  <si>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</si>
  <si>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</si>
  <si>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</si>
  <si>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</si>
  <si>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</si>
  <si>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</si>
  <si>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</si>
  <si>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</si>
  <si>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</si>
  <si>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</si>
  <si>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</si>
  <si>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</si>
  <si>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</si>
  <si>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</si>
  <si>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</si>
  <si>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</si>
  <si>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</si>
  <si>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</si>
  <si>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</si>
  <si>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</si>
  <si>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</si>
  <si>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</si>
  <si>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</si>
  <si>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</si>
  <si>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</si>
  <si>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</si>
  <si>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</si>
  <si>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</si>
  <si>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</si>
  <si>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</si>
  <si>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</si>
  <si>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</si>
  <si>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</si>
  <si>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</si>
  <si>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</si>
  <si>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</si>
  <si>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</si>
  <si>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</si>
  <si>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</si>
  <si>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</si>
  <si>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</si>
  <si>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</si>
  <si>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</si>
  <si>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</si>
  <si>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</si>
  <si>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</si>
  <si>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</si>
  <si>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</si>
  <si>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</si>
  <si>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</si>
  <si>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</si>
  <si>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</si>
  <si>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</si>
  <si>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</si>
  <si>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</si>
  <si>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</si>
  <si>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</si>
  <si>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</si>
  <si>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</si>
  <si>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</si>
  <si>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</si>
  <si>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</si>
  <si>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</si>
  <si>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</si>
  <si>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</si>
  <si>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</si>
  <si>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</si>
  <si>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</si>
  <si>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</si>
  <si>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</si>
  <si>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</si>
  <si>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</si>
  <si>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</si>
  <si>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</si>
  <si>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</si>
  <si>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</si>
  <si>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</si>
  <si>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</si>
  <si>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</si>
  <si>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</si>
  <si>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</si>
  <si>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</si>
  <si>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</si>
  <si>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</si>
  <si>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</si>
  <si>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</si>
  <si>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</si>
  <si>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</si>
  <si>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</si>
  <si>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</si>
  <si>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</si>
  <si>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</si>
  <si>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</si>
  <si>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</si>
  <si>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</si>
  <si>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</si>
  <si>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</si>
  <si>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</si>
  <si>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</si>
  <si>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</si>
  <si>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</si>
  <si>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</si>
  <si>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</si>
  <si>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</si>
  <si>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</si>
  <si>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</si>
  <si>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</si>
  <si>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</si>
  <si>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</si>
  <si>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</si>
  <si>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</si>
  <si>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</si>
  <si>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</si>
  <si>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</si>
  <si>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</si>
  <si>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</si>
  <si>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</si>
  <si>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</si>
  <si>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</si>
  <si>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</si>
  <si>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</si>
  <si>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</si>
  <si>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</si>
  <si>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</si>
  <si>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</si>
  <si>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</si>
  <si>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</si>
  <si>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</si>
  <si>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</si>
  <si>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</si>
  <si>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</si>
  <si>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</si>
  <si>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</si>
  <si>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</si>
  <si>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</si>
  <si>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</si>
  <si>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</si>
  <si>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</si>
  <si>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</si>
  <si>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</si>
  <si>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</si>
  <si>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</si>
  <si>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</si>
  <si>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</si>
  <si>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</si>
  <si>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</si>
  <si>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</si>
  <si>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</si>
  <si>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</si>
  <si>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</si>
  <si>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</si>
  <si>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</si>
  <si>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</si>
  <si>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</si>
  <si>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</si>
  <si>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</si>
  <si>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</si>
  <si>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</si>
  <si>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</si>
  <si>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</si>
  <si>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</si>
  <si>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</si>
  <si>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</si>
  <si>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</si>
  <si>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</si>
  <si>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</si>
  <si>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</si>
  <si>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</si>
  <si>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</si>
  <si>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</si>
  <si>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</si>
  <si>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</si>
  <si>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</si>
  <si>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</si>
  <si>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</si>
  <si>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</si>
  <si>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</si>
  <si>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</si>
  <si>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</si>
  <si>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</si>
  <si>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</si>
  <si>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</si>
  <si>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</si>
  <si>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</si>
  <si>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</si>
  <si>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</si>
  <si>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</si>
  <si>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</si>
  <si>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</si>
  <si>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</si>
  <si>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</si>
  <si>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</si>
  <si>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</si>
  <si>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</si>
  <si>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</si>
  <si>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</si>
  <si>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</si>
  <si>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</si>
  <si>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</si>
  <si>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</si>
  <si>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</si>
  <si>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</si>
  <si>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</si>
  <si>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</si>
  <si>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</si>
  <si>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</si>
  <si>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</si>
  <si>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</si>
  <si>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</si>
  <si>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</si>
  <si>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</si>
  <si>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</si>
  <si>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</si>
  <si>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</si>
  <si>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</si>
  <si>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</si>
  <si>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</si>
  <si>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</si>
  <si>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</si>
  <si>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</si>
  <si>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</si>
  <si>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</si>
  <si>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</si>
  <si>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</si>
  <si>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</si>
  <si>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</si>
  <si>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</si>
  <si>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</si>
  <si>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</si>
  <si>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</si>
  <si>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</si>
  <si>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</si>
  <si>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</si>
  <si>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</si>
  <si>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</si>
  <si>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</si>
  <si>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</si>
  <si>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</si>
  <si>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</si>
  <si>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</si>
  <si>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</si>
  <si>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</si>
  <si>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</si>
  <si>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</si>
  <si>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</si>
  <si>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</si>
  <si>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</si>
  <si>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</si>
  <si>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</si>
  <si>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</si>
  <si>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</si>
  <si>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</si>
  <si>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</si>
  <si>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</si>
  <si>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</si>
  <si>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</si>
  <si>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</si>
  <si>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</si>
  <si>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</si>
  <si>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</si>
  <si>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</si>
  <si>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</si>
  <si>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</si>
  <si>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</si>
  <si>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</si>
  <si>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</si>
  <si>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</si>
  <si>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</si>
  <si>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</si>
  <si>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</si>
  <si>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</si>
  <si>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</si>
  <si>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</si>
  <si>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</si>
  <si>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</si>
  <si>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</si>
  <si>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</si>
  <si>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</si>
  <si>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</si>
  <si>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</si>
  <si>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</si>
  <si>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</si>
  <si>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</si>
  <si>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</si>
  <si>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</si>
  <si>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</si>
  <si>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</si>
  <si>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</si>
  <si>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</si>
  <si>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</si>
  <si>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</si>
  <si>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</si>
  <si>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</si>
  <si>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</si>
  <si>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</si>
  <si>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</si>
  <si>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</si>
  <si>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</si>
  <si>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</si>
  <si>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</si>
  <si>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</si>
  <si>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</si>
  <si>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</si>
  <si>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</si>
  <si>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</si>
  <si>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</si>
  <si>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</si>
  <si>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</si>
  <si>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</si>
  <si>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</si>
  <si>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</si>
  <si>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</si>
  <si>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</si>
  <si>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</si>
  <si>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</si>
  <si>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</si>
  <si>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</si>
  <si>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</si>
  <si>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</si>
  <si>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</si>
  <si>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</si>
  <si>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</si>
  <si>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</si>
  <si>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</si>
  <si>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</si>
  <si>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</si>
  <si>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</si>
  <si>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</si>
  <si>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</si>
  <si>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</si>
  <si>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</si>
  <si>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</si>
  <si>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</si>
  <si>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</si>
  <si>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</si>
  <si>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</si>
  <si>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</si>
  <si>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</si>
  <si>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</si>
  <si>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</si>
  <si>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</si>
  <si>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</si>
  <si>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</si>
  <si>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</si>
  <si>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</si>
  <si>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</si>
  <si>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</si>
  <si>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</si>
  <si>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</si>
  <si>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</si>
  <si>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</si>
  <si>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</si>
  <si>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</si>
  <si>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</si>
  <si>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</si>
  <si>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</si>
  <si>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</si>
  <si>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</si>
  <si>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</si>
  <si>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</si>
  <si>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</si>
  <si>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</si>
  <si>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</si>
  <si>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</si>
  <si>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</si>
  <si>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</si>
  <si>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</si>
  <si>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</si>
  <si>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</si>
  <si>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</si>
  <si>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</si>
  <si>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</si>
  <si>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</si>
  <si>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</si>
  <si>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</si>
  <si>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</si>
  <si>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</si>
  <si>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</si>
  <si>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</si>
  <si>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</si>
  <si>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</si>
  <si>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</si>
  <si>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</si>
  <si>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</si>
  <si>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</si>
  <si>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</si>
  <si>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</si>
  <si>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</si>
  <si>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</si>
  <si>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</si>
  <si>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</si>
  <si>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</si>
  <si>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</si>
  <si>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</si>
  <si>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</si>
  <si>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</si>
  <si>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</si>
  <si>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</si>
  <si>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</si>
  <si>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</si>
  <si>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</si>
  <si>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</si>
  <si>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</si>
  <si>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</si>
  <si>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</si>
  <si>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</si>
  <si>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</si>
  <si>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</si>
  <si>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</si>
  <si>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</si>
  <si>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</si>
  <si>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</si>
  <si>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</si>
  <si>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</si>
  <si>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</si>
  <si>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</si>
  <si>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</si>
  <si>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</si>
  <si>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</si>
  <si>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</si>
  <si>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</si>
  <si>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</si>
  <si>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</si>
  <si>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</si>
  <si>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</si>
  <si>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</si>
  <si>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</si>
  <si>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</si>
  <si>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</si>
  <si>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</si>
  <si>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</si>
  <si>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</si>
  <si>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</si>
  <si>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</si>
  <si>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</si>
  <si>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</si>
  <si>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</si>
  <si>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</si>
  <si>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</si>
  <si>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</si>
  <si>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</si>
  <si>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</si>
  <si>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</si>
  <si>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</si>
  <si>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</si>
  <si>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</si>
  <si>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</si>
  <si>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</si>
  <si>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</si>
  <si>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</si>
  <si>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</si>
  <si>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</si>
  <si>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</si>
  <si>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</si>
  <si>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</si>
  <si>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</si>
  <si>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</si>
  <si>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</si>
  <si>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</si>
  <si>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</si>
  <si>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</si>
  <si>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</si>
  <si>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</si>
  <si>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</si>
  <si>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</si>
  <si>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</si>
  <si>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</si>
  <si>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</si>
  <si>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</si>
  <si>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</si>
  <si>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</si>
  <si>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</si>
  <si>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</si>
  <si>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</si>
  <si>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</si>
  <si>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</si>
  <si>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</si>
  <si>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</si>
  <si>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</si>
  <si>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</si>
  <si>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</si>
  <si>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</si>
  <si>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</si>
  <si>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</si>
  <si>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</si>
  <si>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</si>
  <si>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</si>
  <si>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</si>
  <si>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</si>
  <si>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</si>
  <si>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</si>
  <si>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</si>
  <si>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</si>
  <si>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</si>
  <si>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</si>
  <si>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</si>
  <si>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</si>
  <si>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</si>
  <si>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</si>
  <si>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</si>
  <si>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</si>
  <si>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</si>
  <si>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</si>
  <si>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</si>
  <si>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</si>
  <si>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</si>
  <si>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</si>
  <si>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</si>
  <si>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</si>
  <si>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</si>
  <si>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</si>
  <si>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</si>
  <si>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</si>
  <si>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</si>
  <si>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</si>
  <si>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</si>
  <si>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</si>
  <si>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</si>
  <si>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</si>
  <si>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</si>
  <si>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</si>
  <si>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</si>
  <si>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</si>
  <si>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</si>
  <si>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</si>
  <si>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</si>
  <si>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</si>
  <si>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</si>
  <si>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</si>
  <si>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</si>
  <si>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</si>
  <si>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</si>
  <si>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</si>
  <si>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</si>
  <si>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</si>
  <si>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</si>
  <si>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</si>
  <si>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</si>
  <si>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</si>
  <si>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</si>
  <si>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</si>
  <si>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</si>
  <si>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</si>
  <si>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</si>
  <si>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</si>
  <si>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</si>
  <si>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</si>
  <si>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</si>
  <si>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</si>
  <si>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</si>
  <si>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</si>
  <si>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</si>
  <si>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</si>
  <si>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</si>
  <si>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</si>
  <si>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</si>
  <si>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</si>
  <si>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</si>
  <si>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</si>
  <si>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</si>
  <si>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</si>
  <si>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</si>
  <si>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</si>
  <si>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</si>
  <si>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</si>
  <si>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</si>
  <si>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</si>
  <si>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</si>
  <si>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</si>
  <si>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</si>
  <si>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</si>
  <si>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</si>
  <si>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</si>
  <si>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</si>
  <si>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</si>
  <si>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</si>
  <si>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</si>
  <si>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</si>
  <si>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</si>
  <si>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</si>
  <si>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</si>
  <si>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</si>
  <si>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</si>
  <si>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</si>
  <si>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</si>
  <si>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</si>
  <si>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</si>
  <si>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</si>
  <si>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</si>
  <si>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</si>
  <si>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</si>
  <si>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</si>
  <si>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</si>
  <si>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</si>
  <si>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</si>
  <si>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</si>
  <si>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</si>
  <si>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</si>
  <si>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</si>
  <si>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</si>
  <si>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</si>
  <si>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</si>
  <si>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</si>
  <si>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</si>
  <si>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</si>
  <si>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</si>
  <si>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</si>
  <si>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</si>
  <si>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</si>
  <si>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</si>
  <si>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</si>
  <si>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</si>
  <si>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</si>
  <si>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</si>
  <si>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</si>
  <si>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</si>
  <si>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</si>
  <si>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</si>
  <si>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</si>
  <si>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</si>
  <si>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</si>
  <si>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</si>
  <si>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</si>
  <si>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</si>
  <si>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</si>
  <si>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</si>
  <si>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</si>
  <si>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</si>
  <si>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</si>
  <si>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</si>
  <si>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</si>
  <si>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</si>
  <si>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</si>
  <si>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</si>
  <si>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</si>
  <si>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</si>
  <si>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</si>
  <si>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</si>
  <si>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</si>
  <si>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</si>
  <si>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</si>
  <si>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</si>
  <si>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</si>
  <si>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</si>
  <si>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</si>
  <si>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</si>
  <si>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</si>
  <si>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</si>
  <si>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</si>
  <si>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</si>
  <si>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</si>
  <si>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</si>
  <si>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</si>
  <si>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</si>
  <si>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</si>
  <si>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</si>
  <si>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</si>
  <si>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</si>
  <si>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</si>
  <si>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</si>
  <si>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</si>
  <si>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</si>
  <si>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</si>
  <si>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</si>
  <si>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</si>
  <si>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</si>
  <si>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</si>
  <si>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</si>
  <si>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</si>
  <si>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</si>
  <si>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</si>
  <si>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</si>
  <si>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</si>
  <si>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</si>
  <si>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</si>
  <si>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</si>
  <si>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</si>
  <si>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</si>
  <si>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</si>
  <si>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</si>
  <si>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</si>
  <si>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</si>
  <si>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</si>
  <si>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</si>
  <si>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</si>
  <si>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</si>
  <si>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</si>
  <si>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</si>
  <si>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</si>
  <si>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</si>
  <si>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</si>
  <si>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</si>
  <si>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</si>
  <si>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</si>
  <si>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</si>
  <si>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</si>
  <si>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</si>
  <si>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</si>
  <si>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</si>
  <si>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</si>
  <si>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</si>
  <si>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</si>
  <si>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</si>
  <si>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</si>
  <si>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</si>
  <si>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</si>
  <si>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</si>
  <si>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</si>
  <si>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</si>
  <si>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</si>
  <si>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</si>
  <si>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</si>
  <si>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</si>
  <si>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</si>
  <si>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</si>
  <si>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</si>
  <si>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</si>
  <si>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</si>
  <si>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</si>
  <si>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</si>
  <si>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</si>
  <si>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</si>
  <si>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</si>
  <si>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</si>
  <si>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</si>
  <si>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</si>
  <si>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</si>
  <si>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</si>
  <si>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</si>
  <si>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</si>
  <si>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</si>
  <si>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</si>
  <si>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</si>
  <si>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</si>
  <si>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</si>
  <si>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</si>
  <si>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</si>
  <si>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</si>
  <si>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</si>
  <si>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</si>
  <si>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</si>
  <si>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</si>
  <si>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</si>
  <si>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</si>
  <si>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</si>
  <si>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</si>
  <si>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</si>
  <si>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</si>
  <si>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</si>
  <si>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</si>
  <si>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</si>
  <si>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</si>
  <si>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</si>
  <si>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</si>
  <si>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</si>
  <si>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</si>
  <si>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</si>
  <si>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</si>
  <si>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</si>
  <si>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</si>
  <si>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</si>
  <si>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</si>
  <si>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</si>
  <si>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</si>
  <si>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</si>
  <si>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</si>
  <si>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</si>
  <si>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</si>
  <si>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</si>
  <si>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</si>
  <si>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</si>
  <si>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</si>
  <si>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</si>
  <si>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</si>
  <si>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</si>
  <si>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</si>
  <si>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</si>
  <si>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</si>
  <si>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</si>
  <si>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</si>
  <si>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</si>
  <si>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</si>
  <si>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</si>
  <si>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</si>
  <si>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</si>
  <si>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</si>
  <si>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</si>
  <si>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</si>
  <si>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</si>
  <si>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</si>
  <si>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</si>
  <si>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</si>
  <si>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</si>
  <si>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</si>
  <si>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</si>
  <si>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</si>
  <si>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</si>
  <si>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</si>
  <si>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</si>
  <si>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</si>
  <si>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</si>
  <si>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</si>
  <si>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</si>
  <si>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</si>
  <si>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</si>
  <si>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</si>
  <si>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</si>
  <si>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</si>
  <si>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</si>
  <si>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</si>
  <si>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</si>
  <si>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</si>
  <si>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</si>
  <si>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</si>
  <si>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</si>
  <si>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</si>
  <si>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</si>
  <si>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</si>
  <si>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</si>
  <si>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</si>
  <si>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</si>
  <si>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</si>
  <si>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</si>
  <si>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</si>
  <si>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</si>
  <si>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</si>
  <si>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</si>
  <si>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</si>
  <si>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</si>
  <si>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</si>
  <si>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</si>
  <si>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</si>
  <si>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</si>
  <si>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</si>
  <si>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</si>
  <si>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</si>
  <si>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</si>
  <si>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</si>
  <si>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</si>
  <si>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</si>
  <si>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</si>
  <si>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</si>
  <si>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</si>
  <si>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</si>
  <si>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</si>
  <si>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</si>
  <si>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</si>
  <si>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</si>
  <si>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</si>
  <si>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</si>
  <si>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</si>
  <si>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</si>
  <si>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</si>
  <si>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</si>
  <si>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</si>
  <si>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</si>
  <si>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</si>
  <si>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</si>
  <si>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</si>
  <si>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</si>
  <si>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</si>
  <si>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</si>
  <si>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</si>
  <si>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</si>
  <si>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</si>
  <si>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</si>
  <si>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</si>
  <si>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</si>
  <si>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</si>
  <si>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</si>
  <si>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</si>
  <si>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</si>
  <si>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</si>
  <si>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</si>
  <si>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</si>
  <si>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</si>
  <si>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</si>
  <si>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</si>
  <si>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</si>
  <si>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</si>
  <si>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</si>
  <si>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</si>
  <si>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</si>
  <si>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</si>
  <si>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</si>
  <si>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</si>
  <si>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</si>
  <si>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</si>
  <si>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</si>
  <si>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</si>
  <si>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</si>
  <si>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</si>
  <si>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</si>
  <si>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</si>
  <si>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</si>
  <si>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</si>
  <si>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</si>
  <si>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</si>
  <si>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</si>
  <si>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</si>
  <si>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</si>
  <si>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</si>
  <si>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</si>
  <si>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</si>
  <si>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</si>
  <si>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</si>
  <si>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</si>
  <si>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</si>
  <si>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</si>
  <si>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</si>
  <si>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</si>
  <si>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</si>
  <si>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</si>
  <si>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</si>
  <si>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</si>
  <si>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</si>
  <si>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</si>
  <si>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</si>
  <si>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</si>
  <si>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</si>
  <si>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</si>
  <si>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</si>
  <si>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</si>
  <si>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</si>
  <si>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</si>
  <si>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</si>
  <si>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</si>
  <si>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</si>
  <si>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</si>
  <si>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</si>
  <si>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</si>
  <si>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</si>
  <si>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</si>
  <si>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</si>
  <si>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</si>
  <si>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</si>
  <si>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</si>
  <si>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</si>
  <si>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</si>
  <si>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</si>
  <si>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</si>
  <si>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</si>
  <si>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</si>
  <si>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</si>
  <si>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</si>
  <si>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</si>
  <si>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</si>
  <si>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</si>
  <si>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</si>
  <si>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</si>
  <si>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</si>
  <si>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</si>
  <si>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</si>
  <si>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</si>
  <si>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</si>
  <si>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</si>
  <si>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</si>
  <si>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</si>
  <si>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</si>
  <si>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</si>
  <si>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</si>
  <si>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</si>
  <si>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</si>
  <si>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</si>
  <si>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</si>
  <si>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</si>
  <si>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</si>
  <si>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</si>
  <si>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</si>
  <si>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</si>
  <si>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</si>
  <si>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</si>
  <si>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</si>
  <si>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</si>
  <si>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</si>
  <si>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</si>
  <si>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</si>
  <si>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</si>
  <si>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</si>
  <si>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</si>
  <si>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</si>
  <si>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</si>
  <si>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</si>
  <si>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</si>
  <si>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</si>
  <si>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</si>
  <si>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</si>
  <si>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</si>
  <si>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</si>
  <si>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</si>
  <si>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</si>
  <si>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</si>
  <si>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</si>
  <si>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</si>
  <si>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</si>
  <si>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</si>
  <si>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</si>
  <si>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</si>
  <si>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</si>
  <si>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</si>
  <si>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</si>
  <si>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</si>
  <si>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</si>
  <si>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</si>
  <si>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</si>
  <si>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</si>
  <si>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</si>
  <si>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</si>
  <si>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</si>
  <si>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</si>
  <si>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</si>
  <si>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</si>
  <si>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</si>
  <si>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</si>
  <si>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</si>
  <si>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</si>
  <si>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</si>
  <si>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</si>
  <si>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</si>
  <si>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</si>
  <si>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</si>
  <si>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</si>
  <si>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</si>
  <si>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</si>
  <si>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</si>
  <si>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</si>
  <si>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</si>
  <si>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</si>
  <si>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</si>
  <si>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</si>
  <si>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</si>
  <si>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</si>
  <si>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</si>
  <si>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</si>
  <si>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</si>
  <si>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</si>
  <si>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</si>
  <si>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</si>
  <si>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</si>
  <si>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</si>
  <si>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</si>
  <si>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</si>
  <si>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</si>
  <si>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</si>
  <si>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</si>
  <si>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</si>
  <si>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</si>
  <si>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</si>
  <si>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</si>
  <si>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</si>
  <si>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</si>
  <si>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</si>
  <si>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</si>
  <si>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</si>
  <si>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</si>
  <si>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</si>
  <si>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</si>
  <si>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</si>
  <si>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</si>
  <si>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</si>
  <si>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</si>
  <si>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</si>
  <si>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</si>
  <si>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</si>
  <si>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</si>
  <si>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</si>
  <si>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</si>
  <si>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</si>
  <si>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</si>
  <si>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</si>
  <si>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</si>
  <si>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</si>
  <si>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</si>
  <si>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</si>
  <si>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</si>
  <si>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</si>
  <si>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</si>
  <si>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</si>
  <si>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</si>
  <si>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</si>
  <si>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</si>
  <si>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</si>
  <si>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</si>
  <si>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</si>
  <si>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</si>
  <si>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</si>
  <si>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</si>
  <si>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</si>
  <si>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</si>
  <si>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</si>
  <si>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</si>
  <si>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</si>
  <si>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</si>
  <si>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</si>
  <si>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</si>
  <si>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</si>
  <si>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</si>
  <si>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</si>
  <si>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</si>
  <si>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</si>
  <si>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</si>
  <si>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</si>
  <si>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</si>
  <si>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</si>
  <si>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</si>
  <si>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</si>
  <si>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</si>
  <si>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</si>
  <si>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</si>
  <si>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</si>
  <si>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</si>
  <si>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</si>
  <si>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</si>
  <si>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</si>
  <si>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</si>
  <si>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</si>
  <si>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</si>
  <si>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</si>
  <si>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</si>
  <si>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</si>
  <si>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</si>
  <si>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</si>
  <si>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</si>
  <si>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</si>
  <si>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</si>
  <si>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</si>
  <si>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</si>
  <si>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</si>
  <si>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</si>
  <si>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</si>
  <si>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</si>
  <si>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</si>
  <si>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</si>
  <si>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</si>
  <si>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</si>
  <si>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</si>
  <si>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</si>
  <si>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</si>
  <si>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</si>
  <si>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</si>
  <si>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</si>
  <si>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</si>
  <si>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</si>
  <si>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</si>
  <si>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</si>
  <si>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</si>
  <si>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</si>
  <si>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</si>
  <si>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</si>
  <si>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</si>
  <si>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</si>
  <si>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</si>
  <si>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</si>
  <si>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</si>
  <si>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</si>
  <si>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</si>
  <si>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</si>
  <si>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</si>
  <si>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</si>
  <si>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</si>
  <si>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</si>
  <si>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</si>
  <si>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</si>
  <si>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</si>
  <si>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</si>
  <si>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</si>
  <si>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</si>
  <si>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</si>
  <si>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</si>
  <si>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</si>
  <si>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</si>
  <si>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</si>
  <si>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</si>
  <si>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</si>
  <si>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</si>
  <si>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</si>
  <si>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</si>
  <si>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</si>
  <si>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</si>
  <si>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</si>
  <si>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</si>
  <si>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</si>
  <si>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</si>
  <si>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</si>
  <si>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</si>
  <si>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</si>
  <si>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</si>
  <si>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</si>
  <si>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</si>
  <si>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</si>
  <si>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</si>
  <si>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</si>
  <si>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</si>
  <si>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</si>
  <si>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</si>
  <si>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</si>
  <si>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</si>
  <si>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</si>
  <si>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</si>
  <si>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</si>
  <si>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</si>
  <si>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</si>
  <si>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</si>
  <si>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</si>
  <si>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</si>
  <si>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</si>
  <si>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</si>
  <si>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</si>
  <si>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</si>
  <si>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</si>
  <si>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</si>
  <si>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</si>
  <si>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</si>
  <si>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</si>
  <si>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</si>
  <si>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</si>
  <si>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</si>
  <si>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</si>
  <si>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</si>
  <si>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</si>
  <si>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</si>
  <si>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</si>
  <si>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</si>
  <si>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</si>
  <si>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</si>
  <si>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</si>
  <si>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</si>
  <si>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</si>
  <si>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</si>
  <si>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</si>
  <si>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</si>
  <si>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</si>
  <si>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</si>
  <si>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</si>
  <si>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</si>
  <si>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</si>
  <si>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</si>
  <si>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</si>
  <si>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</si>
  <si>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</si>
  <si>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</si>
  <si>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</si>
  <si>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</si>
  <si>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</si>
  <si>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</si>
  <si>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</si>
  <si>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</si>
  <si>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</si>
  <si>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</si>
  <si>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</si>
  <si>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</si>
  <si>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</si>
  <si>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</si>
  <si>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</si>
  <si>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</si>
  <si>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</si>
  <si>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</si>
  <si>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</si>
  <si>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</si>
  <si>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</si>
  <si>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</si>
  <si>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</si>
  <si>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</si>
  <si>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</si>
  <si>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</si>
  <si>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</si>
  <si>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</si>
  <si>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</si>
  <si>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</si>
  <si>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</si>
  <si>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</si>
  <si>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</si>
  <si>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</si>
  <si>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</si>
  <si>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</si>
  <si>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</si>
  <si>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</si>
  <si>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</si>
  <si>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</si>
  <si>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</si>
  <si>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</si>
  <si>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</si>
  <si>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</si>
  <si>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</si>
  <si>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</si>
  <si>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</si>
  <si>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</si>
  <si>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</si>
  <si>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</si>
  <si>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</si>
  <si>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</si>
  <si>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</si>
  <si>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</si>
  <si>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</si>
  <si>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</si>
  <si>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</si>
  <si>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</si>
  <si>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</si>
  <si>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</si>
  <si>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</si>
  <si>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</si>
  <si>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</si>
  <si>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</si>
  <si>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</si>
  <si>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</si>
  <si>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</si>
  <si>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</si>
  <si>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</si>
  <si>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</si>
  <si>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</si>
  <si>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</si>
  <si>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</si>
  <si>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</si>
  <si>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</si>
  <si>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</si>
  <si>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</si>
  <si>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</si>
  <si>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</si>
  <si>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</si>
  <si>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</si>
  <si>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</si>
  <si>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</si>
  <si>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</si>
  <si>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</si>
  <si>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</si>
  <si>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</si>
  <si>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</si>
  <si>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</si>
  <si>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</si>
  <si>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</si>
  <si>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</si>
  <si>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</si>
  <si>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</si>
  <si>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</si>
  <si>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</si>
  <si>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</si>
  <si>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</si>
  <si>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</si>
  <si>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</si>
  <si>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</si>
  <si>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</si>
  <si>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</si>
  <si>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</si>
  <si>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</si>
  <si>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</si>
  <si>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</si>
  <si>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</si>
  <si>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</si>
  <si>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</si>
  <si>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</si>
  <si>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</si>
  <si>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</si>
  <si>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</si>
  <si>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</si>
  <si>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</si>
  <si>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</si>
  <si>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</si>
  <si>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</si>
  <si>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</si>
  <si>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</si>
  <si>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</si>
  <si>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</si>
  <si>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</si>
  <si>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</si>
  <si>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</si>
  <si>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</si>
  <si>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</si>
  <si>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</si>
  <si>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</si>
  <si>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</si>
  <si>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</si>
  <si>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</si>
  <si>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</si>
  <si>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</si>
  <si>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</si>
  <si>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</si>
  <si>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</si>
  <si>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</si>
  <si>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</si>
  <si>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</si>
  <si>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</si>
  <si>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</si>
  <si>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</si>
  <si>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</si>
  <si>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</si>
  <si>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</si>
  <si>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</si>
  <si>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</si>
  <si>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</si>
  <si>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</si>
  <si>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</si>
  <si>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</si>
  <si>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</si>
  <si>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</si>
  <si>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</si>
  <si>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</si>
  <si>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</si>
  <si>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</si>
  <si>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</si>
  <si>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</si>
  <si>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</si>
  <si>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</si>
  <si>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</si>
  <si>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</si>
  <si>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</si>
  <si>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</si>
  <si>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</si>
  <si>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</si>
  <si>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</si>
  <si>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</si>
  <si>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</si>
  <si>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</si>
  <si>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</si>
  <si>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</si>
  <si>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</si>
  <si>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</si>
  <si>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</si>
  <si>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</si>
  <si>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</si>
  <si>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</si>
  <si>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</si>
  <si>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</si>
  <si>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</si>
  <si>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</si>
  <si>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</si>
  <si>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</si>
  <si>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</si>
  <si>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</si>
  <si>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</si>
  <si>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</si>
  <si>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</si>
  <si>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</si>
  <si>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</si>
  <si>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</si>
  <si>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</si>
  <si>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</si>
  <si>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</si>
  <si>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</si>
  <si>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</si>
  <si>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</si>
  <si>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</si>
  <si>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</si>
  <si>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</si>
  <si>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</si>
  <si>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</si>
  <si>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</si>
  <si>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</si>
  <si>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</si>
  <si>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</si>
  <si>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</si>
  <si>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</si>
  <si>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</si>
  <si>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</si>
  <si>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</si>
  <si>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</si>
  <si>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</si>
  <si>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</si>
  <si>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</si>
  <si>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</si>
  <si>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</si>
  <si>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</si>
  <si>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</si>
  <si>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</si>
  <si>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</si>
  <si>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</si>
  <si>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</si>
  <si>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</si>
  <si>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</si>
  <si>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</si>
  <si>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</si>
  <si>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</si>
  <si>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</si>
  <si>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</si>
  <si>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</si>
  <si>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</si>
  <si>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</si>
  <si>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</si>
  <si>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</si>
  <si>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</si>
  <si>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</si>
  <si>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</si>
  <si>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</si>
  <si>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</si>
  <si>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</si>
  <si>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</si>
  <si>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</si>
  <si>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</si>
  <si>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</si>
  <si>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</si>
  <si>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</si>
  <si>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</si>
  <si>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</si>
  <si>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</si>
  <si>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</si>
  <si>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</si>
  <si>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</si>
  <si>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</si>
  <si>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</si>
  <si>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</si>
  <si>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</si>
  <si>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</si>
  <si>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</si>
  <si>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</si>
  <si>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</si>
  <si>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</si>
  <si>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</si>
  <si>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</si>
  <si>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</si>
  <si>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</si>
  <si>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</si>
  <si>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</si>
  <si>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</si>
  <si>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</si>
  <si>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</si>
  <si>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</si>
  <si>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</si>
  <si>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</si>
  <si>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</si>
  <si>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</si>
  <si>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</si>
  <si>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</si>
  <si>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</si>
  <si>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</si>
  <si>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</si>
  <si>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</si>
  <si>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</si>
  <si>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</si>
  <si>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</si>
  <si>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</si>
  <si>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</si>
  <si>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</si>
  <si>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</si>
  <si>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</si>
  <si>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</si>
  <si>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</si>
  <si>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</si>
  <si>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</si>
  <si>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</si>
  <si>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</si>
  <si>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</si>
  <si>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</si>
  <si>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</si>
  <si>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</si>
  <si>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</si>
  <si>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</si>
  <si>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</si>
  <si>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</si>
  <si>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</si>
  <si>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</si>
  <si>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</si>
  <si>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</si>
  <si>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</si>
  <si>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</si>
  <si>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</si>
  <si>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</si>
  <si>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</si>
  <si>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</si>
  <si>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</si>
  <si>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</si>
  <si>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</si>
  <si>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</si>
  <si>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</si>
  <si>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</si>
  <si>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</si>
  <si>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</si>
  <si>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</si>
  <si>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</si>
  <si>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</si>
  <si>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</si>
  <si>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</si>
  <si>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</si>
  <si>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</si>
  <si>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</si>
  <si>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</si>
  <si>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</si>
  <si>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</si>
  <si>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</si>
  <si>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</si>
  <si>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</si>
  <si>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</si>
  <si>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</si>
  <si>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</si>
  <si>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</si>
  <si>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</si>
  <si>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</si>
  <si>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</si>
  <si>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</si>
  <si>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</si>
  <si>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</si>
  <si>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</si>
  <si>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</si>
  <si>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</si>
  <si>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</si>
  <si>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</si>
  <si>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</si>
  <si>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</si>
  <si>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</si>
  <si>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</si>
  <si>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</si>
  <si>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</si>
  <si>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</si>
  <si>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</si>
  <si>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</si>
  <si>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</si>
  <si>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</si>
  <si>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</si>
  <si>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</si>
  <si>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</si>
  <si>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</si>
  <si>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</si>
  <si>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</si>
  <si>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</si>
  <si>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</si>
  <si>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</si>
  <si>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</si>
  <si>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</si>
  <si>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</si>
  <si>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</si>
  <si>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</si>
  <si>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</si>
  <si>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</si>
  <si>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</si>
  <si>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</si>
  <si>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</si>
  <si>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</si>
  <si>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</si>
  <si>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</si>
  <si>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</si>
  <si>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</si>
  <si>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</si>
  <si>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</si>
  <si>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</si>
  <si>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</si>
  <si>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</si>
  <si>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</si>
  <si>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</si>
  <si>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</si>
  <si>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</si>
  <si>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</si>
  <si>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</si>
  <si>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</si>
  <si>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</si>
  <si>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</si>
  <si>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</si>
  <si>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</si>
  <si>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</si>
  <si>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</si>
  <si>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</si>
  <si>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</si>
  <si>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</si>
  <si>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</si>
  <si>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</si>
  <si>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</si>
  <si>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</si>
  <si>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</si>
  <si>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</si>
  <si>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</si>
  <si>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</si>
  <si>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</si>
  <si>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</si>
  <si>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</si>
  <si>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</si>
  <si>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</si>
  <si>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</si>
  <si>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</si>
  <si>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</si>
  <si>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</si>
  <si>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</si>
  <si>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</si>
  <si>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</si>
  <si>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</si>
  <si>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</si>
  <si>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</si>
  <si>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</si>
  <si>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</si>
  <si>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</si>
  <si>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</si>
  <si>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</si>
  <si>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</si>
  <si>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</si>
  <si>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</si>
  <si>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</si>
  <si>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</si>
  <si>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</si>
  <si>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</si>
  <si>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</si>
  <si>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</si>
  <si>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</si>
  <si>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</si>
  <si>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</si>
  <si>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</si>
  <si>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</si>
  <si>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</si>
  <si>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</si>
  <si>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</si>
  <si>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</si>
  <si>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</si>
  <si>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</si>
  <si>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</si>
  <si>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</si>
  <si>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</si>
  <si>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</si>
  <si>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</si>
  <si>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</si>
  <si>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</si>
  <si>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</si>
  <si>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</si>
  <si>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</si>
  <si>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</si>
  <si>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</si>
  <si>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</si>
  <si>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</si>
  <si>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</si>
  <si>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</si>
  <si>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</si>
  <si>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</si>
  <si>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</si>
  <si>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</si>
  <si>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</si>
  <si>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</si>
  <si>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</si>
  <si>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</si>
  <si>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</si>
  <si>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</si>
  <si>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</si>
  <si>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</si>
  <si>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</si>
  <si>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</si>
  <si>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</si>
  <si>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</si>
  <si>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</si>
  <si>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</si>
  <si>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</si>
  <si>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</si>
  <si>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</si>
  <si>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</si>
  <si>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</si>
  <si>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</si>
  <si>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</si>
  <si>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</si>
  <si>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</si>
  <si>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</si>
  <si>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</si>
  <si>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</si>
  <si>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</si>
  <si>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</si>
  <si>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</si>
  <si>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</si>
  <si>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</si>
  <si>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</si>
  <si>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</si>
  <si>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</si>
  <si>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</si>
  <si>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</si>
  <si>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</si>
  <si>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</si>
  <si>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</si>
  <si>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</si>
  <si>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</si>
  <si>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</si>
  <si>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</si>
  <si>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</si>
  <si>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</si>
  <si>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</si>
  <si>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</si>
  <si>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</si>
  <si>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</si>
  <si>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</si>
  <si>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</si>
  <si>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</si>
  <si>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</si>
  <si>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</si>
  <si>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</si>
  <si>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</si>
  <si>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</si>
  <si>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</si>
  <si>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</si>
  <si>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</si>
  <si>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</si>
  <si>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</si>
  <si>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</si>
  <si>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</si>
  <si>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</si>
  <si>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</si>
  <si>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</si>
  <si>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</si>
  <si>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</si>
  <si>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</si>
  <si>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</si>
  <si>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</si>
  <si>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</si>
  <si>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</si>
  <si>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</si>
  <si>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</si>
  <si>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</si>
  <si>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</si>
  <si>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</si>
  <si>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</si>
  <si>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</si>
  <si>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</si>
  <si>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</si>
  <si>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</si>
  <si>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</si>
  <si>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</si>
  <si>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</si>
  <si>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</si>
  <si>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</si>
  <si>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</si>
  <si>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</si>
  <si>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</si>
  <si>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</si>
  <si>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</si>
  <si>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</si>
  <si>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</si>
  <si>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</si>
  <si>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</si>
  <si>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</si>
  <si>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</si>
  <si>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</si>
  <si>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</si>
  <si>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</si>
  <si>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</si>
  <si>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</si>
  <si>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</si>
  <si>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</si>
  <si>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</si>
  <si>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</si>
  <si>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</si>
  <si>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</si>
  <si>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</si>
  <si>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</si>
  <si>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</si>
  <si>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</si>
  <si>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</si>
  <si>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</si>
  <si>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</si>
  <si>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</si>
  <si>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</si>
  <si>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</si>
  <si>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</si>
  <si>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</si>
  <si>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</si>
  <si>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</si>
  <si>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</si>
  <si>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</si>
  <si>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</si>
  <si>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</si>
  <si>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</si>
  <si>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</si>
  <si>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</si>
  <si>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</si>
  <si>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</si>
  <si>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</si>
  <si>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</si>
  <si>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</si>
  <si>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</si>
  <si>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</si>
  <si>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</si>
  <si>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</si>
  <si>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</si>
  <si>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</si>
  <si>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</si>
  <si>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</si>
  <si>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</si>
  <si>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</si>
  <si>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</si>
  <si>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</si>
  <si>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</si>
  <si>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</si>
  <si>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</si>
  <si>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</si>
  <si>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</si>
  <si>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</si>
  <si>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</si>
  <si>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</si>
  <si>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</si>
  <si>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</si>
  <si>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</si>
  <si>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</si>
  <si>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</si>
  <si>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</si>
  <si>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</si>
  <si>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</si>
  <si>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</si>
  <si>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</si>
  <si>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</si>
  <si>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</si>
  <si>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</si>
  <si>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</si>
  <si>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</si>
  <si>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</si>
  <si>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</si>
  <si>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</si>
  <si>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</si>
  <si>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</si>
  <si>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</si>
  <si>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</si>
  <si>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</si>
  <si>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</si>
  <si>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</si>
  <si>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</si>
  <si>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</si>
  <si>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</si>
  <si>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</si>
  <si>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</si>
  <si>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</si>
  <si>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</si>
  <si>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</si>
  <si>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</si>
  <si>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</si>
  <si>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</si>
  <si>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</si>
  <si>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</si>
  <si>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</si>
  <si>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</si>
  <si>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</si>
  <si>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</si>
  <si>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</si>
  <si>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</si>
  <si>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</si>
  <si>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</si>
  <si>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</si>
  <si>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</si>
  <si>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</si>
  <si>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</si>
  <si>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</si>
  <si>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</si>
  <si>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</si>
  <si>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</si>
  <si>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</si>
  <si>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</si>
  <si>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</si>
  <si>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</si>
  <si>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</si>
  <si>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</si>
  <si>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</si>
  <si>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</si>
  <si>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</si>
  <si>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</si>
  <si>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</si>
  <si>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</si>
  <si>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</si>
  <si>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</si>
  <si>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</si>
  <si>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</si>
  <si>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</si>
  <si>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</si>
  <si>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</si>
  <si>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</si>
  <si>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</si>
  <si>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</si>
  <si>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</si>
  <si>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</si>
  <si>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</si>
  <si>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</si>
  <si>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</si>
  <si>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</si>
  <si>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</si>
  <si>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</si>
  <si>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</si>
  <si>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</si>
  <si>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</si>
  <si>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</si>
  <si>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</si>
  <si>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</si>
  <si>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</si>
  <si>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</si>
  <si>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</si>
  <si>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</si>
  <si>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</si>
  <si>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</si>
  <si>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</si>
  <si>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</si>
  <si>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</si>
  <si>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</si>
  <si>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</si>
  <si>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</si>
  <si>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</si>
  <si>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</si>
  <si>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</si>
  <si>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</si>
  <si>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</si>
  <si>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</si>
  <si>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</si>
  <si>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</si>
  <si>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</si>
  <si>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</si>
  <si>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</si>
  <si>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</si>
  <si>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</si>
  <si>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</si>
  <si>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</si>
  <si>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</si>
  <si>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</si>
  <si>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</si>
  <si>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</si>
  <si>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</si>
  <si>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</si>
  <si>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</si>
  <si>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</si>
  <si>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</si>
  <si>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</si>
  <si>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</si>
  <si>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</si>
  <si>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</si>
  <si>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</si>
  <si>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</si>
  <si>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</si>
  <si>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</si>
  <si>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</si>
  <si>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</si>
  <si>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</si>
  <si>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</si>
  <si>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</si>
  <si>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</si>
  <si>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</si>
  <si>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</si>
  <si>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</si>
  <si>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</si>
  <si>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</si>
  <si>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</si>
  <si>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</si>
  <si>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</si>
  <si>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</si>
  <si>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</si>
  <si>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</si>
  <si>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</si>
  <si>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</si>
  <si>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</si>
  <si>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</si>
  <si>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</si>
  <si>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</si>
  <si>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</si>
  <si>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</si>
  <si>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</si>
  <si>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</si>
  <si>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</si>
  <si>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</si>
  <si>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</si>
  <si>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</si>
  <si>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</si>
  <si>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</si>
  <si>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</si>
  <si>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</si>
  <si>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</si>
  <si>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</si>
  <si>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</si>
  <si>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</si>
  <si>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</si>
  <si>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</si>
  <si>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</si>
  <si>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</si>
  <si>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</si>
  <si>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</si>
  <si>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</si>
  <si>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</si>
  <si>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</si>
  <si>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</si>
  <si>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</si>
  <si>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</si>
  <si>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</si>
  <si>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</si>
  <si>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</si>
  <si>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</si>
  <si>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</si>
  <si>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</si>
  <si>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</si>
  <si>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</si>
  <si>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</si>
  <si>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</si>
  <si>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</si>
  <si>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</si>
  <si>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</si>
  <si>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</si>
  <si>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</si>
  <si>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</si>
  <si>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</si>
  <si>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</si>
  <si>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</si>
  <si>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</si>
  <si>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</si>
  <si>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</si>
  <si>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</si>
  <si>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</si>
  <si>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</si>
  <si>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</si>
  <si>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</si>
  <si>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</si>
  <si>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</si>
  <si>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</si>
  <si>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</si>
  <si>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</si>
  <si>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</si>
  <si>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</si>
  <si>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</si>
  <si>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</si>
  <si>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</si>
  <si>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</si>
  <si>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</si>
  <si>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</si>
  <si>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</si>
  <si>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</si>
  <si>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</si>
  <si>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</si>
  <si>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</si>
  <si>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</si>
  <si>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</si>
  <si>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</si>
  <si>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</si>
  <si>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</si>
  <si>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</si>
  <si>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</si>
  <si>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</si>
  <si>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</si>
  <si>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</si>
  <si>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</si>
  <si>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</si>
  <si>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</si>
  <si>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</si>
  <si>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</si>
  <si>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</si>
  <si>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</si>
  <si>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</si>
  <si>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</si>
  <si>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</si>
  <si>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</si>
  <si>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</si>
  <si>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</si>
  <si>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</si>
  <si>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</si>
  <si>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</si>
  <si>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</si>
  <si>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</si>
  <si>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</si>
  <si>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</si>
  <si>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</si>
  <si>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</si>
  <si>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</si>
  <si>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</si>
  <si>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</si>
  <si>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</si>
  <si>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</si>
  <si>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</si>
  <si>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</si>
  <si>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</si>
  <si>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</si>
  <si>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</si>
  <si>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</si>
  <si>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</si>
  <si>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</si>
  <si>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</si>
  <si>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</si>
  <si>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</si>
  <si>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</si>
  <si>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</si>
  <si>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</si>
  <si>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</si>
  <si>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</si>
  <si>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</si>
  <si>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</si>
  <si>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</si>
  <si>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</si>
  <si>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</si>
  <si>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</si>
  <si>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</si>
  <si>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</si>
  <si>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</si>
  <si>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</si>
  <si>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</si>
  <si>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</si>
  <si>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</si>
  <si>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</si>
  <si>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</si>
  <si>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</si>
  <si>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</si>
  <si>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</si>
  <si>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</si>
  <si>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</si>
  <si>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</si>
  <si>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</si>
  <si>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</si>
  <si>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</si>
  <si>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</si>
  <si>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</si>
  <si>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</si>
  <si>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</si>
  <si>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</si>
  <si>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</si>
  <si>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</si>
  <si>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</si>
  <si>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</si>
  <si>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</si>
  <si>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</si>
  <si>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</si>
  <si>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</si>
  <si>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</si>
  <si>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</si>
  <si>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</si>
  <si>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</si>
  <si>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</si>
  <si>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</si>
  <si>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</si>
  <si>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</si>
  <si>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</si>
  <si>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</si>
  <si>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</si>
  <si>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</si>
  <si>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</si>
  <si>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</si>
  <si>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</si>
  <si>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</si>
  <si>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</si>
  <si>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</si>
  <si>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</si>
  <si>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</si>
  <si>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</si>
  <si>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</si>
  <si>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</si>
  <si>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</si>
  <si>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</si>
  <si>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</si>
  <si>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</si>
  <si>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</si>
  <si>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</si>
  <si>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</si>
  <si>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</si>
  <si>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</si>
  <si>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</si>
  <si>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</si>
  <si>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</si>
  <si>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</si>
  <si>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</si>
  <si>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</si>
  <si>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</si>
  <si>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</si>
  <si>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</si>
  <si>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</si>
  <si>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</si>
  <si>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</si>
  <si>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</si>
  <si>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</si>
  <si>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</si>
  <si>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</si>
  <si>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</si>
  <si>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</si>
  <si>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</si>
  <si>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</si>
  <si>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</si>
  <si>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</si>
  <si>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</si>
  <si>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</si>
  <si>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</si>
  <si>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</si>
  <si>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</si>
  <si>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</si>
  <si>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</si>
  <si>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</si>
  <si>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</si>
  <si>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</si>
  <si>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</si>
  <si>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</si>
  <si>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</si>
  <si>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</si>
  <si>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</si>
  <si>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</si>
  <si>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</si>
  <si>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</si>
  <si>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</si>
  <si>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</si>
  <si>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</si>
  <si>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</si>
  <si>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</si>
  <si>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</si>
  <si>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</si>
  <si>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</si>
  <si>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</si>
  <si>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</si>
  <si>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</si>
  <si>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</si>
  <si>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</si>
  <si>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</si>
  <si>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</si>
  <si>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</si>
  <si>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</si>
  <si>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</si>
  <si>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</si>
  <si>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</si>
  <si>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</si>
  <si>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</si>
  <si>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</si>
  <si>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</si>
  <si>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</si>
  <si>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</si>
  <si>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</si>
  <si>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</si>
  <si>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</si>
  <si>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</si>
  <si>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</si>
  <si>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</si>
  <si>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</si>
  <si>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</si>
  <si>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</si>
  <si>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</si>
  <si>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</si>
  <si>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</si>
  <si>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</si>
  <si>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</si>
  <si>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</si>
  <si>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</si>
  <si>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</si>
  <si>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</si>
  <si>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</si>
  <si>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</si>
  <si>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</si>
  <si>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</si>
  <si>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</si>
  <si>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</si>
  <si>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</si>
  <si>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</si>
  <si>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</si>
  <si>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</si>
  <si>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</si>
  <si>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</si>
  <si>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</si>
  <si>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</si>
  <si>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</si>
  <si>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</si>
  <si>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</si>
  <si>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</si>
  <si>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</si>
  <si>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</si>
  <si>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</si>
  <si>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</si>
  <si>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</si>
  <si>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</si>
  <si>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</si>
  <si>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</si>
  <si>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</si>
  <si>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</si>
  <si>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</si>
  <si>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</si>
  <si>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</si>
  <si>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</si>
  <si>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</si>
  <si>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</si>
  <si>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</si>
  <si>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</si>
  <si>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</si>
  <si>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</si>
  <si>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</si>
  <si>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</si>
  <si>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</si>
  <si>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</si>
  <si>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</si>
  <si>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</si>
  <si>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</si>
  <si>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</si>
  <si>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</si>
  <si>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</si>
  <si>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</si>
  <si>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</si>
  <si>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</si>
  <si>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</si>
  <si>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</si>
  <si>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</si>
  <si>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</si>
  <si>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</si>
  <si>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</si>
  <si>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</si>
  <si>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</si>
  <si>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</si>
  <si>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</si>
  <si>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</si>
  <si>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</si>
  <si>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</si>
  <si>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</si>
  <si>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</si>
  <si>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</si>
  <si>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</si>
  <si>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</si>
  <si>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</si>
  <si>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</si>
  <si>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</si>
  <si>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</si>
  <si>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</si>
  <si>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</si>
  <si>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</si>
  <si>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</si>
  <si>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</si>
  <si>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</si>
  <si>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</si>
  <si>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</si>
  <si>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</si>
  <si>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</si>
  <si>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</si>
  <si>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</si>
  <si>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</si>
  <si>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</si>
  <si>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</si>
  <si>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</si>
  <si>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</si>
  <si>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</si>
  <si>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</si>
  <si>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</si>
  <si>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</si>
  <si>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</si>
  <si>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</si>
  <si>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</si>
  <si>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</si>
  <si>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</si>
  <si>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</si>
  <si>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</si>
  <si>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</si>
  <si>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</si>
  <si>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</si>
  <si>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</si>
  <si>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</si>
  <si>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</si>
  <si>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</si>
  <si>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</si>
  <si>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</si>
  <si>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</si>
  <si>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</si>
  <si>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</si>
  <si>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</si>
  <si>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</si>
  <si>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</si>
  <si>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</si>
  <si>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</si>
  <si>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</si>
  <si>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</si>
  <si>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</si>
  <si>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</si>
  <si>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</si>
  <si>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</si>
  <si>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</si>
  <si>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</si>
  <si>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</si>
  <si>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</si>
  <si>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</si>
  <si>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</si>
  <si>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</si>
  <si>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</si>
  <si>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</si>
  <si>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</si>
  <si>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</si>
  <si>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</si>
  <si>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</si>
  <si>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</si>
  <si>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</si>
  <si>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</si>
  <si>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</si>
  <si>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</si>
  <si>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</si>
  <si>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</si>
  <si>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</si>
  <si>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</si>
  <si>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</si>
  <si>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</si>
  <si>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</si>
  <si>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</si>
  <si>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</si>
  <si>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</si>
  <si>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</si>
  <si>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</si>
  <si>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</si>
  <si>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</si>
  <si>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</si>
  <si>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</si>
  <si>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</si>
  <si>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</si>
  <si>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</si>
  <si>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</si>
  <si>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</si>
  <si>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</si>
  <si>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</si>
  <si>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</si>
  <si>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</si>
  <si>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</si>
  <si>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</si>
  <si>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</si>
  <si>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</si>
  <si>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</si>
  <si>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</si>
  <si>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</si>
  <si>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</si>
  <si>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</si>
  <si>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</si>
  <si>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</si>
  <si>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</si>
  <si>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</si>
  <si>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</si>
  <si>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</si>
  <si>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</si>
  <si>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</si>
  <si>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</si>
  <si>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</si>
  <si>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</si>
  <si>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</si>
  <si>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</si>
  <si>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</si>
  <si>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</si>
  <si>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</si>
  <si>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</si>
  <si>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</si>
  <si>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</si>
  <si>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</si>
  <si>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</si>
  <si>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</si>
  <si>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</si>
  <si>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</si>
  <si>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</si>
  <si>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</si>
  <si>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</si>
  <si>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</si>
  <si>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</si>
  <si>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</si>
  <si>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</si>
  <si>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</si>
  <si>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</si>
  <si>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</si>
  <si>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</si>
  <si>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</si>
  <si>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</si>
  <si>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</si>
  <si>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</si>
  <si>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</si>
  <si>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</si>
  <si>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</si>
  <si>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</si>
  <si>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</si>
  <si>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</si>
  <si>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</si>
  <si>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</si>
  <si>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</si>
  <si>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</si>
  <si>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</si>
  <si>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</si>
  <si>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</si>
  <si>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</si>
  <si>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</si>
  <si>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</si>
  <si>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</si>
  <si>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</si>
  <si>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</si>
  <si>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</si>
  <si>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</si>
  <si>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</si>
  <si>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</si>
  <si>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</si>
  <si>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</si>
  <si>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</si>
  <si>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</si>
  <si>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</si>
  <si>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</si>
  <si>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</si>
  <si>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</si>
  <si>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</si>
  <si>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</si>
  <si>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</si>
  <si>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</si>
  <si>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</si>
  <si>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</si>
  <si>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</si>
  <si>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</si>
  <si>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</si>
  <si>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</si>
  <si>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</si>
  <si>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</si>
  <si>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</si>
  <si>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</si>
  <si>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</si>
  <si>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</si>
  <si>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</si>
  <si>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</si>
  <si>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</si>
  <si>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</si>
  <si>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</si>
  <si>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</si>
  <si>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</si>
  <si>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</si>
  <si>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</si>
  <si>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</si>
  <si>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</si>
  <si>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</si>
  <si>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</si>
  <si>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</si>
  <si>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</si>
  <si>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</si>
  <si>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</si>
  <si>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</si>
  <si>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</si>
  <si>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</si>
  <si>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</si>
  <si>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</si>
  <si>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</si>
  <si>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</si>
  <si>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</si>
  <si>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</si>
  <si>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</si>
  <si>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</si>
  <si>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</si>
  <si>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</si>
  <si>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</si>
  <si>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</si>
  <si>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</si>
  <si>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</si>
  <si>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</si>
  <si>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</si>
  <si>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</si>
  <si>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</si>
  <si>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</si>
  <si>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</si>
  <si>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</si>
  <si>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</si>
  <si>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</si>
  <si>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</si>
  <si>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</si>
  <si>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</si>
  <si>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</si>
  <si>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</si>
  <si>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</si>
  <si>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</si>
  <si>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</si>
  <si>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</si>
  <si>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</si>
  <si>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</si>
  <si>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</si>
  <si>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</si>
  <si>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</si>
  <si>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</si>
  <si>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</si>
  <si>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</si>
  <si>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</si>
  <si>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</si>
  <si>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</si>
  <si>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</si>
  <si>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</si>
  <si>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</si>
  <si>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</si>
  <si>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</si>
  <si>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</si>
  <si>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</si>
  <si>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</si>
  <si>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</si>
  <si>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</si>
  <si>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</si>
  <si>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</si>
  <si>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</si>
  <si>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</si>
  <si>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</si>
  <si>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</si>
  <si>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</si>
  <si>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</si>
  <si>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</si>
  <si>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</si>
  <si>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</si>
  <si>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</si>
  <si>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</si>
  <si>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</si>
  <si>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</si>
  <si>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</si>
  <si>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</si>
  <si>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</si>
  <si>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</si>
  <si>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</si>
  <si>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</si>
  <si>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</si>
  <si>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</si>
  <si>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</si>
  <si>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</si>
  <si>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</si>
  <si>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</si>
  <si>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</si>
  <si>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</si>
  <si>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</si>
  <si>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</si>
  <si>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</si>
  <si>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</si>
  <si>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</si>
  <si>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</si>
  <si>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</si>
  <si>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</si>
  <si>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</si>
  <si>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</si>
  <si>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</si>
  <si>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</si>
  <si>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</si>
  <si>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</si>
  <si>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</si>
  <si>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</si>
  <si>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</si>
  <si>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</si>
  <si>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</si>
  <si>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</si>
  <si>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</si>
  <si>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</si>
  <si>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</si>
  <si>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</si>
  <si>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</si>
  <si>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</si>
  <si>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</si>
  <si>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</si>
  <si>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</si>
  <si>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</si>
  <si>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</si>
  <si>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</si>
  <si>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</si>
  <si>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</si>
  <si>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</si>
  <si>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</si>
  <si>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</si>
  <si>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</si>
  <si>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</si>
  <si>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</si>
  <si>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</si>
  <si>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</si>
  <si>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</si>
  <si>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</si>
  <si>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</si>
  <si>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</si>
  <si>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</si>
  <si>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</si>
  <si>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</si>
  <si>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</si>
  <si>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</si>
  <si>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</si>
  <si>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</si>
  <si>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</si>
  <si>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</si>
  <si>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</si>
  <si>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</si>
  <si>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</si>
  <si>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</si>
  <si>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</si>
  <si>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</si>
  <si>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</si>
  <si>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</si>
  <si>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</si>
  <si>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</si>
  <si>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</si>
  <si>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</si>
  <si>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</si>
  <si>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</si>
  <si>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</si>
  <si>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</si>
  <si>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</si>
  <si>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</si>
  <si>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</si>
  <si>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</si>
  <si>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</si>
  <si>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</si>
  <si>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</si>
  <si>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</si>
  <si>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</si>
  <si>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</si>
  <si>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</si>
  <si>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</si>
  <si>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</si>
  <si>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</si>
  <si>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</si>
  <si>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</si>
  <si>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</si>
  <si>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</si>
  <si>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</si>
  <si>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</si>
  <si>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</si>
  <si>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</si>
  <si>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</si>
  <si>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</si>
  <si>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</si>
  <si>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</si>
  <si>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</si>
  <si>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</si>
  <si>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</si>
  <si>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</si>
  <si>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</si>
  <si>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</si>
  <si>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</si>
  <si>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</si>
  <si>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</si>
  <si>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</si>
  <si>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</si>
  <si>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</si>
  <si>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</si>
  <si>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</si>
  <si>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</si>
  <si>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</si>
  <si>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</si>
  <si>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</si>
  <si>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</si>
  <si>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</si>
  <si>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</si>
  <si>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</si>
  <si>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</si>
  <si>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</si>
  <si>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</si>
  <si>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</si>
  <si>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</si>
  <si>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</si>
  <si>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</si>
  <si>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</si>
  <si>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</si>
  <si>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</si>
  <si>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</si>
  <si>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</si>
  <si>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</si>
  <si>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</si>
  <si>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</si>
  <si>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</si>
  <si>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</si>
  <si>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</si>
  <si>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</si>
  <si>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</si>
  <si>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</si>
  <si>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</si>
  <si>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</si>
  <si>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</si>
  <si>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</si>
  <si>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</si>
  <si>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</si>
  <si>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</si>
  <si>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</si>
  <si>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</si>
  <si>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</si>
  <si>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</si>
  <si>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</si>
  <si>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</si>
  <si>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</si>
  <si>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</si>
  <si>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</si>
  <si>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</si>
  <si>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</si>
  <si>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</si>
  <si>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</si>
  <si>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</si>
  <si>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</si>
  <si>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</si>
  <si>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</si>
  <si>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</si>
  <si>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</si>
  <si>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</si>
  <si>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</si>
  <si>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</si>
  <si>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</si>
  <si>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</si>
  <si>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</si>
  <si>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</si>
  <si>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</si>
  <si>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</si>
  <si>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</si>
  <si>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</si>
  <si>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</si>
  <si>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</si>
  <si>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</si>
  <si>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</si>
  <si>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</si>
  <si>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</si>
  <si>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</si>
  <si>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</si>
  <si>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</si>
  <si>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</si>
  <si>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</si>
  <si>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</si>
  <si>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</si>
  <si>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</si>
  <si>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</si>
  <si>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</si>
  <si>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</si>
  <si>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</si>
  <si>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</si>
  <si>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</si>
  <si>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</si>
  <si>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</si>
  <si>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</si>
  <si>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</si>
  <si>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</si>
  <si>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</si>
  <si>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</si>
  <si>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</si>
  <si>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</si>
  <si>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</si>
  <si>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</si>
  <si>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</si>
  <si>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</si>
  <si>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</si>
  <si>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</si>
  <si>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</si>
  <si>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</si>
  <si>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</si>
  <si>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</si>
  <si>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</si>
  <si>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</si>
  <si>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</si>
  <si>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</si>
  <si>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</si>
  <si>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</si>
  <si>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</si>
  <si>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</si>
  <si>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</si>
  <si>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</si>
  <si>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</si>
  <si>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</si>
  <si>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</si>
  <si>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</si>
  <si>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</si>
  <si>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</si>
  <si>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</si>
  <si>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</si>
  <si>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</si>
  <si>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</si>
  <si>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</si>
  <si>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</si>
  <si>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</si>
  <si>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</si>
  <si>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</si>
  <si>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</si>
  <si>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</si>
  <si>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</si>
  <si>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</si>
  <si>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</si>
  <si>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</si>
  <si>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</si>
  <si>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</si>
  <si>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</si>
  <si>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</si>
  <si>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</si>
  <si>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</si>
  <si>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</si>
  <si>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</si>
  <si>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</si>
  <si>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</si>
  <si>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</si>
  <si>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</si>
  <si>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</si>
  <si>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</si>
  <si>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</si>
  <si>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</si>
  <si>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</si>
  <si>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</si>
  <si>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</si>
  <si>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</si>
  <si>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</si>
  <si>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</si>
  <si>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</si>
  <si>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</si>
  <si>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</si>
  <si>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</si>
  <si>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</si>
  <si>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</si>
  <si>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</si>
  <si>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</si>
  <si>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</si>
  <si>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</si>
  <si>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</si>
  <si>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</si>
  <si>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</si>
  <si>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</si>
  <si>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</si>
  <si>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</si>
  <si>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</si>
  <si>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</si>
  <si>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</si>
  <si>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</si>
  <si>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</si>
  <si>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</si>
  <si>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</si>
  <si>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</si>
  <si>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</si>
  <si>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</si>
  <si>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</si>
  <si>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</si>
  <si>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</si>
  <si>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</si>
  <si>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</si>
  <si>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</si>
  <si>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</si>
  <si>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</si>
  <si>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</si>
  <si>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</si>
  <si>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</si>
  <si>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</si>
  <si>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</si>
  <si>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</si>
  <si>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</si>
  <si>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</si>
  <si>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</si>
  <si>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</si>
  <si>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</si>
  <si>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</si>
  <si>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</si>
  <si>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</si>
  <si>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</si>
  <si>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</si>
  <si>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</si>
  <si>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</si>
  <si>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</si>
  <si>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</si>
  <si>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</si>
  <si>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</si>
  <si>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</si>
  <si>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</si>
  <si>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</si>
  <si>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</si>
  <si>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</si>
  <si>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</si>
  <si>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</si>
  <si>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</si>
  <si>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</si>
  <si>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</si>
  <si>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</si>
  <si>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</si>
  <si>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</si>
  <si>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</si>
  <si>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</si>
  <si>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</si>
  <si>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</si>
  <si>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</si>
  <si>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</si>
  <si>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</si>
  <si>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</si>
  <si>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</si>
  <si>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</si>
  <si>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</si>
  <si>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</si>
  <si>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</si>
  <si>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</si>
  <si>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</si>
  <si>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</si>
  <si>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</si>
  <si>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</si>
  <si>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</si>
  <si>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</si>
  <si>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</si>
  <si>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</si>
  <si>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</si>
  <si>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</si>
  <si>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</si>
  <si>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</si>
  <si>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</si>
  <si>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</si>
  <si>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</si>
  <si>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</si>
  <si>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</si>
  <si>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</si>
  <si>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</si>
  <si>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</si>
  <si>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</si>
  <si>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</si>
  <si>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</si>
  <si>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</si>
  <si>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</si>
  <si>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</si>
  <si>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</si>
  <si>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</si>
  <si>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</si>
  <si>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</si>
  <si>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</si>
  <si>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</si>
  <si>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</si>
  <si>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</si>
  <si>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</si>
  <si>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</si>
  <si>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</si>
  <si>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</si>
  <si>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</si>
  <si>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</si>
  <si>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</si>
  <si>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</si>
  <si>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</si>
  <si>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</si>
  <si>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</si>
  <si>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</si>
  <si>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</si>
  <si>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</si>
  <si>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</si>
  <si>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</si>
  <si>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</si>
  <si>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</si>
  <si>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</si>
  <si>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</si>
  <si>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</si>
  <si>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</si>
  <si>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</si>
  <si>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</si>
  <si>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</si>
  <si>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</si>
  <si>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</si>
  <si>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</si>
  <si>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</si>
  <si>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</si>
  <si>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</si>
  <si>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</si>
  <si>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</si>
  <si>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</si>
  <si>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</si>
  <si>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</si>
  <si>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</si>
  <si>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</si>
  <si>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</si>
  <si>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</si>
  <si>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</si>
  <si>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</si>
  <si>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</si>
  <si>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</si>
  <si>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</si>
  <si>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</si>
  <si>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</si>
  <si>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</si>
  <si>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</si>
  <si>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</si>
  <si>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</si>
  <si>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</si>
  <si>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</si>
  <si>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</si>
  <si>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</si>
  <si>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</si>
  <si>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</si>
  <si>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</si>
  <si>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</si>
  <si>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</si>
  <si>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</si>
  <si>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</si>
  <si>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</si>
  <si>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</si>
  <si>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</si>
  <si>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</si>
  <si>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</si>
  <si>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</si>
  <si>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</si>
  <si>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</si>
  <si>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</si>
  <si>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</si>
  <si>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</si>
  <si>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</si>
  <si>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</si>
  <si>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</si>
  <si>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</si>
  <si>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</si>
  <si>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</si>
  <si>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</si>
  <si>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</si>
  <si>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</si>
  <si>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</si>
  <si>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</si>
  <si>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</si>
  <si>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</si>
  <si>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</si>
  <si>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</si>
  <si>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</si>
  <si>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</si>
  <si>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</si>
  <si>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</si>
  <si>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</si>
  <si>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</si>
  <si>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</si>
  <si>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</si>
  <si>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</si>
  <si>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</si>
  <si>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</si>
  <si>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</si>
  <si>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</si>
  <si>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</si>
  <si>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</si>
  <si>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</si>
  <si>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</si>
  <si>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</si>
  <si>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</si>
  <si>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</si>
  <si>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</si>
  <si>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</si>
  <si>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</si>
  <si>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</si>
  <si>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</si>
  <si>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</si>
  <si>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</si>
  <si>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</si>
  <si>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</si>
  <si>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</si>
  <si>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</si>
  <si>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</si>
  <si>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</si>
  <si>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</si>
  <si>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</si>
  <si>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</si>
  <si>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</si>
  <si>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</si>
  <si>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</si>
  <si>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</si>
  <si>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</si>
  <si>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</si>
  <si>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</si>
  <si>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</si>
  <si>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</si>
  <si>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</si>
  <si>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</si>
  <si>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</si>
  <si>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</si>
  <si>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</si>
  <si>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</si>
  <si>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</si>
  <si>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</si>
  <si>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</si>
  <si>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</si>
  <si>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</si>
  <si>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</si>
  <si>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</si>
  <si>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</si>
  <si>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</si>
  <si>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</si>
  <si>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</si>
  <si>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</si>
  <si>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</si>
  <si>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</si>
  <si>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</si>
  <si>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</si>
  <si>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</si>
  <si>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</si>
  <si>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</si>
  <si>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</si>
  <si>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</si>
  <si>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</si>
  <si>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</si>
  <si>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</si>
  <si>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</si>
  <si>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</si>
  <si>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</si>
  <si>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</si>
  <si>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</si>
  <si>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</si>
  <si>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</si>
  <si>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</si>
  <si>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</si>
  <si>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</si>
  <si>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</si>
  <si>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</si>
  <si>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</si>
  <si>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</si>
  <si>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</si>
  <si>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</si>
  <si>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</si>
  <si>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</si>
  <si>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</si>
  <si>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</si>
  <si>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</si>
  <si>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</si>
  <si>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</si>
  <si>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</si>
  <si>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</si>
  <si>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</si>
  <si>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</si>
  <si>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</si>
  <si>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</si>
  <si>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</si>
  <si>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</si>
  <si>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</si>
  <si>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</si>
  <si>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</si>
  <si>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</si>
  <si>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</si>
  <si>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</si>
  <si>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</si>
  <si>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</si>
  <si>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</si>
  <si>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</si>
  <si>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</si>
  <si>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</si>
  <si>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</si>
  <si>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</si>
  <si>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</si>
  <si>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</si>
  <si>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</si>
  <si>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</si>
  <si>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</si>
  <si>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</si>
  <si>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</si>
  <si>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</si>
  <si>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</si>
  <si>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</si>
  <si>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</si>
  <si>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</si>
  <si>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</si>
  <si>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</si>
  <si>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</si>
  <si>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</si>
  <si>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</si>
  <si>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</si>
  <si>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</si>
  <si>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</si>
  <si>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</si>
  <si>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</si>
  <si>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</si>
  <si>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</si>
  <si>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</si>
  <si>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</si>
  <si>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</si>
  <si>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</si>
  <si>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</si>
  <si>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</si>
  <si>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</si>
  <si>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</si>
  <si>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</si>
  <si>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</si>
  <si>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</si>
  <si>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</si>
  <si>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</si>
  <si>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</si>
  <si>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</si>
  <si>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</si>
  <si>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</si>
  <si>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</si>
  <si>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</si>
  <si>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</si>
  <si>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</si>
  <si>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</si>
  <si>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</si>
  <si>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</si>
  <si>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</si>
  <si>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</si>
  <si>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</si>
  <si>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</si>
  <si>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</si>
  <si>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</si>
  <si>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</si>
  <si>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</si>
  <si>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</si>
  <si>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</si>
  <si>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</si>
  <si>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</si>
  <si>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</si>
  <si>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</si>
  <si>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</si>
  <si>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</si>
  <si>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</si>
  <si>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</si>
  <si>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</si>
  <si>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</si>
  <si>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</si>
  <si>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</si>
  <si>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</si>
  <si>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</si>
  <si>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</si>
  <si>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</si>
  <si>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</si>
  <si>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</si>
  <si>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</si>
  <si>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</si>
  <si>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</si>
  <si>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</si>
  <si>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</si>
  <si>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</si>
  <si>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</si>
  <si>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</si>
  <si>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</si>
  <si>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</si>
  <si>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</si>
  <si>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</si>
  <si>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</si>
  <si>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</si>
  <si>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</si>
  <si>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</si>
  <si>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</si>
  <si>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</si>
  <si>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</si>
  <si>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</si>
  <si>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</si>
  <si>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</si>
  <si>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</si>
  <si>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</si>
  <si>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</si>
  <si>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</si>
  <si>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</si>
  <si>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</si>
  <si>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</si>
  <si>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</si>
  <si>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</si>
  <si>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</si>
  <si>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</si>
  <si>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</si>
  <si>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</si>
  <si>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</si>
  <si>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</si>
  <si>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</si>
  <si>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</si>
  <si>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</si>
  <si>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</si>
  <si>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</si>
  <si>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</si>
  <si>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</si>
  <si>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</si>
  <si>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</si>
  <si>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</si>
  <si>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</si>
  <si>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</si>
  <si>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</si>
  <si>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</si>
  <si>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</si>
  <si>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</si>
  <si>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</si>
  <si>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</si>
  <si>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</si>
  <si>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</si>
  <si>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</si>
  <si>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</si>
  <si>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</si>
  <si>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</si>
  <si>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</si>
  <si>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</si>
  <si>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</si>
  <si>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</si>
  <si>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</si>
  <si>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</si>
  <si>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</si>
  <si>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</si>
  <si>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</si>
  <si>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</si>
  <si>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</si>
  <si>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</si>
  <si>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</si>
  <si>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</si>
  <si>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</si>
  <si>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</si>
  <si>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</si>
  <si>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</si>
  <si>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</si>
  <si>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</si>
  <si>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</si>
  <si>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</si>
  <si>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</si>
  <si>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</si>
  <si>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</si>
  <si>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</si>
  <si>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</si>
  <si>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</si>
  <si>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</si>
  <si>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</si>
  <si>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</si>
  <si>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</si>
  <si>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</si>
  <si>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</si>
  <si>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</si>
  <si>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</si>
  <si>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</si>
  <si>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</si>
  <si>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</si>
  <si>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</si>
  <si>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</si>
  <si>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</si>
  <si>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</si>
  <si>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</si>
  <si>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</si>
  <si>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</si>
  <si>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</si>
  <si>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</si>
  <si>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</si>
  <si>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</si>
  <si>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</si>
  <si>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</si>
  <si>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</si>
  <si>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</si>
  <si>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</si>
  <si>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</si>
  <si>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</si>
  <si>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</si>
  <si>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</si>
  <si>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</si>
  <si>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</si>
  <si>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</si>
  <si>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</si>
  <si>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</si>
  <si>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</si>
  <si>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</si>
  <si>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</si>
  <si>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</si>
  <si>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</si>
  <si>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</si>
  <si>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</si>
  <si>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</si>
  <si>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</si>
  <si>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</si>
  <si>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</si>
  <si>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</si>
  <si>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</si>
  <si>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</si>
  <si>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</si>
  <si>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</si>
  <si>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</si>
  <si>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</si>
  <si>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</si>
  <si>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</si>
  <si>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</si>
  <si>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</si>
  <si>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</si>
  <si>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</si>
  <si>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</si>
  <si>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</si>
  <si>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</si>
  <si>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</si>
  <si>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</si>
  <si>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</si>
  <si>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</si>
  <si>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</si>
  <si>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</si>
  <si>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</si>
  <si>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</si>
  <si>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</si>
  <si>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</si>
  <si>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</si>
  <si>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</si>
  <si>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</si>
  <si>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</si>
  <si>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</si>
  <si>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</si>
  <si>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</si>
  <si>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</si>
  <si>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</si>
  <si>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</si>
  <si>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</si>
  <si>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</si>
  <si>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</si>
  <si>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</si>
  <si>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</si>
  <si>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</si>
  <si>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</si>
  <si>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</si>
  <si>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</si>
  <si>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</si>
  <si>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</si>
  <si>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</si>
  <si>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</si>
  <si>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</si>
  <si>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</si>
  <si>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</si>
  <si>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</si>
  <si>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</si>
  <si>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</si>
  <si>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</si>
  <si>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</si>
  <si>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</si>
  <si>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</si>
  <si>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</si>
  <si>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</si>
  <si>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</si>
  <si>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</si>
  <si>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</si>
  <si>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</si>
  <si>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</si>
  <si>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</si>
  <si>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</si>
  <si>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</si>
  <si>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</si>
  <si>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</si>
  <si>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</si>
  <si>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</si>
  <si>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</si>
  <si>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</si>
  <si>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</si>
  <si>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</si>
  <si>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</si>
  <si>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</si>
  <si>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</si>
  <si>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</si>
  <si>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</si>
  <si>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</si>
  <si>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</si>
  <si>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</si>
  <si>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</si>
  <si>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</si>
  <si>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</si>
  <si>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</si>
  <si>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</si>
  <si>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</si>
  <si>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</si>
  <si>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</si>
  <si>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</si>
  <si>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</si>
  <si>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</si>
  <si>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</si>
  <si>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</si>
  <si>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</si>
  <si>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</si>
  <si>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</si>
  <si>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</si>
  <si>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</si>
  <si>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</si>
  <si>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</si>
  <si>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</si>
  <si>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</si>
  <si>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</si>
  <si>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</si>
  <si>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</si>
  <si>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</si>
  <si>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</si>
  <si>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</si>
  <si>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</si>
  <si>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</si>
  <si>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</si>
  <si>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</si>
  <si>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</si>
  <si>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</si>
  <si>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</si>
  <si>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</si>
  <si>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</si>
  <si>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</si>
  <si>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</si>
  <si>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</si>
  <si>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</si>
  <si>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</si>
  <si>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</si>
  <si>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</si>
  <si>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</si>
  <si>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</si>
  <si>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</si>
  <si>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</si>
  <si>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</si>
  <si>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</si>
  <si>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</si>
  <si>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</si>
  <si>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</si>
  <si>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</si>
  <si>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</si>
  <si>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</si>
  <si>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</si>
  <si>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</si>
  <si>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</si>
  <si>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</si>
  <si>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</si>
  <si>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</si>
  <si>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</si>
  <si>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</si>
  <si>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</si>
  <si>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</si>
  <si>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</si>
  <si>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</si>
  <si>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</si>
  <si>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</si>
  <si>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</si>
  <si>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</si>
  <si>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</si>
  <si>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</si>
  <si>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</si>
  <si>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</si>
  <si>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</si>
  <si>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</si>
  <si>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</si>
  <si>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</si>
  <si>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</si>
  <si>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</si>
  <si>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</si>
  <si>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</si>
  <si>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</si>
  <si>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</si>
  <si>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</si>
  <si>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</si>
  <si>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</si>
  <si>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</si>
  <si>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</si>
  <si>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</si>
  <si>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</si>
  <si>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</si>
  <si>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</si>
  <si>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</si>
  <si>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</si>
  <si>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</si>
  <si>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</si>
  <si>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</si>
  <si>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</si>
  <si>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</si>
  <si>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</si>
  <si>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</si>
  <si>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</si>
  <si>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</si>
  <si>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</si>
  <si>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</si>
  <si>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</si>
  <si>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</si>
  <si>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</si>
  <si>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</si>
  <si>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</si>
  <si>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</si>
  <si>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</si>
  <si>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</si>
  <si>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</si>
  <si>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</si>
  <si>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</si>
  <si>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</si>
  <si>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</si>
  <si>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</si>
  <si>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</si>
  <si>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</si>
  <si>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</si>
  <si>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</si>
  <si>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</si>
  <si>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</si>
  <si>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</si>
  <si>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</si>
  <si>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</si>
  <si>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</si>
  <si>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</si>
  <si>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</si>
  <si>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</si>
  <si>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</si>
  <si>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</si>
  <si>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</si>
  <si>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</si>
  <si>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</si>
  <si>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</si>
  <si>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</si>
  <si>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</si>
  <si>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</si>
  <si>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</si>
  <si>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</si>
  <si>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</si>
  <si>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</si>
  <si>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</si>
  <si>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</si>
  <si>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</si>
  <si>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</si>
  <si>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</si>
  <si>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</si>
  <si>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</si>
  <si>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</si>
  <si>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</si>
  <si>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</si>
  <si>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</si>
  <si>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</si>
  <si>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</si>
  <si>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</si>
  <si>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</si>
  <si>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</si>
  <si>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</si>
  <si>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</si>
  <si>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</si>
  <si>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</si>
  <si>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</si>
  <si>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</si>
  <si>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</si>
  <si>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</si>
  <si>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</si>
  <si>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</si>
  <si>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</si>
  <si>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</si>
  <si>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</si>
  <si>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</si>
  <si>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</si>
  <si>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</si>
  <si>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</si>
  <si>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</si>
  <si>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</si>
  <si>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</si>
  <si>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</si>
  <si>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</si>
  <si>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</si>
  <si>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</si>
  <si>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</si>
  <si>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</si>
  <si>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</si>
  <si>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</si>
  <si>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</si>
  <si>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</si>
  <si>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</si>
  <si>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</si>
  <si>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</si>
  <si>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</si>
  <si>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</si>
  <si>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</si>
  <si>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</si>
  <si>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</si>
  <si>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</si>
  <si>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</si>
  <si>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</si>
  <si>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</si>
  <si>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</si>
  <si>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</si>
  <si>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</si>
  <si>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</si>
  <si>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</si>
  <si>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</si>
  <si>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</si>
  <si>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</si>
  <si>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</si>
  <si>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</si>
  <si>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</si>
  <si>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</si>
  <si>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</si>
  <si>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</si>
  <si>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</si>
  <si>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</si>
  <si>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</si>
  <si>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</si>
  <si>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</si>
  <si>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</si>
  <si>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</si>
  <si>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</si>
  <si>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</si>
  <si>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</si>
  <si>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</si>
  <si>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</si>
  <si>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</si>
  <si>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</si>
  <si>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</si>
  <si>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</si>
  <si>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</si>
  <si>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</si>
  <si>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</si>
  <si>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</si>
  <si>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</si>
  <si>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</si>
  <si>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</si>
  <si>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</si>
  <si>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</si>
  <si>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</si>
  <si>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</si>
  <si>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</si>
  <si>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</si>
  <si>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</si>
  <si>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</si>
  <si>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</si>
  <si>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</si>
  <si>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</si>
  <si>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</si>
  <si>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</si>
  <si>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</si>
  <si>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</si>
  <si>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</si>
  <si>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</si>
  <si>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</si>
  <si>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</si>
  <si>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</si>
  <si>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</si>
  <si>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</si>
  <si>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</si>
  <si>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</si>
  <si>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</si>
  <si>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</si>
  <si>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</si>
  <si>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</si>
  <si>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</si>
  <si>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</si>
  <si>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</si>
  <si>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</si>
  <si>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</si>
  <si>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</si>
  <si>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</si>
  <si>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</si>
  <si>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</si>
  <si>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</si>
  <si>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</si>
  <si>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</si>
  <si>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</si>
  <si>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</si>
  <si>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</si>
  <si>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</si>
  <si>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</si>
  <si>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</si>
  <si>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</si>
  <si>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</si>
  <si>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</si>
  <si>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</si>
  <si>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</si>
  <si>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</si>
  <si>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</si>
  <si>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</si>
  <si>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</si>
  <si>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</si>
  <si>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</si>
  <si>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</si>
  <si>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</si>
  <si>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</si>
  <si>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</si>
  <si>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</si>
  <si>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</si>
  <si>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</si>
  <si>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</si>
  <si>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</si>
  <si>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</si>
  <si>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</si>
  <si>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</si>
  <si>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</si>
  <si>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</si>
  <si>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</si>
  <si>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</si>
  <si>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</si>
  <si>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</si>
  <si>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</si>
  <si>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</si>
  <si>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</si>
  <si>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</si>
  <si>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</si>
  <si>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</si>
  <si>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</si>
  <si>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</si>
  <si>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</si>
  <si>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</si>
  <si>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</si>
  <si>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</si>
  <si>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</si>
  <si>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</si>
  <si>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</si>
  <si>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</si>
  <si>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</si>
  <si>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</si>
  <si>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</si>
  <si>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</si>
  <si>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</si>
  <si>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</si>
  <si>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</si>
  <si>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</si>
  <si>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</si>
  <si>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</si>
  <si>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</si>
  <si>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</si>
  <si>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</si>
  <si>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</si>
  <si>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</si>
  <si>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</si>
  <si>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</si>
  <si>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</si>
  <si>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</si>
  <si>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</si>
  <si>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</si>
  <si>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</si>
  <si>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</si>
  <si>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</si>
  <si>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</si>
  <si>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</si>
  <si>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</si>
  <si>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</si>
  <si>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</si>
  <si>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</si>
  <si>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</si>
  <si>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</si>
  <si>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</si>
  <si>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</si>
  <si>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</si>
  <si>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</si>
  <si>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</si>
  <si>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</si>
  <si>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</si>
  <si>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</si>
  <si>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</si>
  <si>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</si>
  <si>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</si>
  <si>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</si>
  <si>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</si>
  <si>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</si>
  <si>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</si>
  <si>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</si>
  <si>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</si>
  <si>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</si>
  <si>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</si>
  <si>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</si>
  <si>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</si>
  <si>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</si>
  <si>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</si>
  <si>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</si>
  <si>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</si>
  <si>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</si>
  <si>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</si>
  <si>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</si>
  <si>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</si>
  <si>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</si>
  <si>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</si>
  <si>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</si>
  <si>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</si>
  <si>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</si>
  <si>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</si>
  <si>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</si>
  <si>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</si>
  <si>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</si>
  <si>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</si>
  <si>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</si>
  <si>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</si>
  <si>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</si>
  <si>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</si>
  <si>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</si>
  <si>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</si>
  <si>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</si>
  <si>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</si>
  <si>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</si>
  <si>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</si>
  <si>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</si>
  <si>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</si>
  <si>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</si>
  <si>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</si>
  <si>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</si>
  <si>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</si>
  <si>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</si>
  <si>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</si>
  <si>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</si>
  <si>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</si>
  <si>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</si>
  <si>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</si>
  <si>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</si>
  <si>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</si>
  <si>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</si>
  <si>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</si>
  <si>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</si>
  <si>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</si>
  <si>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</si>
  <si>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</si>
  <si>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</si>
  <si>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</si>
  <si>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</si>
  <si>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</si>
  <si>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</si>
  <si>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</si>
  <si>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</si>
  <si>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</si>
  <si>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</si>
  <si>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</si>
  <si>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</si>
  <si>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</si>
  <si>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</si>
  <si>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</si>
  <si>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</si>
  <si>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</si>
  <si>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</si>
  <si>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</si>
  <si>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</si>
  <si>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</si>
  <si>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</si>
  <si>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</si>
  <si>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</si>
  <si>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</si>
  <si>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</si>
  <si>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</si>
  <si>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</si>
  <si>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</si>
  <si>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</si>
  <si>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</si>
  <si>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</si>
  <si>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</si>
  <si>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</si>
  <si>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</si>
  <si>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</si>
  <si>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</si>
  <si>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</si>
  <si>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</si>
  <si>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</si>
  <si>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</si>
  <si>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</si>
  <si>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</si>
  <si>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</si>
  <si>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</si>
  <si>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</si>
  <si>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</si>
  <si>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</si>
  <si>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</si>
  <si>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</si>
  <si>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</si>
  <si>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</si>
  <si>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</si>
  <si>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</si>
  <si>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</si>
  <si>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</si>
  <si>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</si>
  <si>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</si>
  <si>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</si>
  <si>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</si>
  <si>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</si>
  <si>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</si>
  <si>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</si>
  <si>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</si>
  <si>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</si>
  <si>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</si>
  <si>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</si>
  <si>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</si>
  <si>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</si>
  <si>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</si>
  <si>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</si>
  <si>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</si>
  <si>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</si>
  <si>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</si>
  <si>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</si>
  <si>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</si>
  <si>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</si>
  <si>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</si>
  <si>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</si>
  <si>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</si>
  <si>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</si>
  <si>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</si>
  <si>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</si>
  <si>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</si>
  <si>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</si>
  <si>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</si>
  <si>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</si>
  <si>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</si>
  <si>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</si>
  <si>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</si>
  <si>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</si>
  <si>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</si>
  <si>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</si>
  <si>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</si>
  <si>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</si>
  <si>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</si>
  <si>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</si>
  <si>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</si>
  <si>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</si>
  <si>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</si>
  <si>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</si>
  <si>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</si>
  <si>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</si>
  <si>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</si>
  <si>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</si>
  <si>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</si>
  <si>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</si>
  <si>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</si>
  <si>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</si>
  <si>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</si>
  <si>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</si>
  <si>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</si>
  <si>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</si>
  <si>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</si>
  <si>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</si>
  <si>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</si>
  <si>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</si>
  <si>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</si>
  <si>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</si>
  <si>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</si>
  <si>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</si>
  <si>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</si>
  <si>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</si>
  <si>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</si>
  <si>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</si>
  <si>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</si>
  <si>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</si>
  <si>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</si>
  <si>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</si>
  <si>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</si>
  <si>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</si>
  <si>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</si>
  <si>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</si>
  <si>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</si>
  <si>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</si>
  <si>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</si>
  <si>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</si>
  <si>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</si>
  <si>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</si>
  <si>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</si>
  <si>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</si>
  <si>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</si>
  <si>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</si>
  <si>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</si>
  <si>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</si>
  <si>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</si>
  <si>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</si>
  <si>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</si>
  <si>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</si>
  <si>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</si>
  <si>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</si>
  <si>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</si>
  <si>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</si>
  <si>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</si>
  <si>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</si>
  <si>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</si>
  <si>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</si>
  <si>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</si>
  <si>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</si>
  <si>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</si>
  <si>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</si>
  <si>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</si>
  <si>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</si>
  <si>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</si>
  <si>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</si>
  <si>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</si>
  <si>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</si>
  <si>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</si>
  <si>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</si>
  <si>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</si>
  <si>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</si>
  <si>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</si>
  <si>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</si>
  <si>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</si>
  <si>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</si>
  <si>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</si>
  <si>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</si>
  <si>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</si>
  <si>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</si>
  <si>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</si>
  <si>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</si>
  <si>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</si>
  <si>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</si>
  <si>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</si>
  <si>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</si>
  <si>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</si>
  <si>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</si>
  <si>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</si>
  <si>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</si>
  <si>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</si>
  <si>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</si>
  <si>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</si>
  <si>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</si>
  <si>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</si>
  <si>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</si>
  <si>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</si>
  <si>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</si>
  <si>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</si>
  <si>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</si>
  <si>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</si>
  <si>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</si>
  <si>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</si>
  <si>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</si>
  <si>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</si>
  <si>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</si>
  <si>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</si>
  <si>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</si>
  <si>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</si>
  <si>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</si>
  <si>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</si>
  <si>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</si>
  <si>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</si>
  <si>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</si>
  <si>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</si>
  <si>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</si>
  <si>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</si>
  <si>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</si>
  <si>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</si>
  <si>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</si>
  <si>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</si>
  <si>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</si>
  <si>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</si>
  <si>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</si>
  <si>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</si>
  <si>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</si>
  <si>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</si>
  <si>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</si>
  <si>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</si>
  <si>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</si>
  <si>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</si>
  <si>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</si>
  <si>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</si>
  <si>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</si>
  <si>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</si>
  <si>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</si>
  <si>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</si>
  <si>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</si>
  <si>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</si>
  <si>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</si>
  <si>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</si>
  <si>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</si>
  <si>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</si>
  <si>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</si>
  <si>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</si>
  <si>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</si>
  <si>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</si>
  <si>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</si>
  <si>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</si>
  <si>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</si>
  <si>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</si>
  <si>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</si>
  <si>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</si>
  <si>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</si>
  <si>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</si>
  <si>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</si>
  <si>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</si>
  <si>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</si>
  <si>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</si>
  <si>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</si>
  <si>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</si>
  <si>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</si>
  <si>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</si>
  <si>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</si>
  <si>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</si>
  <si>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</si>
  <si>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</si>
  <si>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</si>
  <si>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</si>
  <si>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</si>
  <si>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</si>
  <si>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</si>
  <si>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</si>
  <si>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</si>
  <si>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</si>
  <si>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</si>
  <si>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</si>
  <si>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</si>
  <si>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</si>
  <si>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</si>
  <si>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</si>
  <si>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</si>
  <si>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</si>
  <si>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</si>
  <si>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</si>
  <si>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</si>
  <si>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</si>
  <si>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</si>
  <si>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</si>
  <si>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</si>
  <si>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</si>
  <si>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</si>
  <si>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</si>
  <si>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</si>
  <si>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</si>
  <si>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</si>
  <si>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</si>
  <si>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</si>
  <si>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</si>
  <si>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</si>
  <si>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</si>
  <si>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</si>
  <si>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</si>
  <si>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</si>
  <si>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</si>
  <si>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</si>
  <si>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</si>
  <si>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</si>
  <si>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</si>
  <si>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</si>
  <si>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</si>
  <si>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</si>
  <si>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</si>
  <si>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</si>
  <si>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</si>
  <si>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</si>
  <si>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</si>
  <si>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</si>
  <si>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</si>
  <si>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</si>
  <si>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</si>
  <si>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</si>
  <si>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</si>
  <si>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</si>
  <si>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</si>
  <si>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</si>
  <si>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</si>
  <si>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</si>
  <si>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</si>
  <si>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</si>
  <si>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</si>
  <si>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</si>
  <si>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</si>
  <si>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</si>
  <si>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</si>
  <si>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</si>
  <si>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</si>
  <si>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</si>
  <si>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</si>
  <si>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</si>
  <si>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</si>
  <si>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</si>
  <si>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</si>
  <si>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</si>
  <si>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</si>
  <si>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</si>
  <si>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</si>
  <si>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</si>
  <si>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</si>
  <si>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</si>
  <si>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</si>
  <si>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</si>
  <si>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</si>
  <si>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</si>
  <si>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</si>
  <si>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</si>
  <si>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</si>
  <si>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</si>
  <si>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</si>
  <si>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</si>
  <si>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</si>
  <si>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</si>
  <si>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</si>
  <si>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</si>
  <si>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</si>
  <si>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</si>
  <si>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</si>
  <si>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</si>
  <si>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</si>
  <si>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</si>
  <si>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</si>
  <si>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</si>
  <si>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</si>
  <si>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</si>
  <si>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</si>
  <si>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</si>
  <si>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</si>
  <si>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</si>
  <si>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</si>
  <si>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</si>
  <si>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</si>
  <si>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</si>
  <si>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</si>
  <si>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</si>
  <si>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</si>
  <si>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</si>
  <si>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</si>
  <si>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</si>
  <si>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</si>
  <si>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</si>
  <si>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</si>
  <si>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</si>
  <si>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</si>
  <si>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</si>
  <si>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</si>
  <si>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</si>
  <si>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</si>
  <si>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</si>
  <si>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</si>
  <si>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</si>
  <si>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</si>
  <si>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</si>
  <si>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</si>
  <si>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</si>
  <si>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</si>
  <si>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</si>
  <si>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</si>
  <si>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</si>
  <si>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</si>
  <si>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</si>
  <si>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</si>
  <si>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</si>
  <si>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</si>
  <si>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</si>
  <si>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</si>
  <si>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</si>
  <si>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</si>
  <si>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</si>
  <si>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</si>
  <si>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</si>
  <si>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</si>
  <si>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</si>
  <si>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</si>
  <si>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</si>
  <si>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</si>
  <si>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</si>
  <si>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</si>
  <si>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</si>
  <si>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</si>
  <si>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</si>
  <si>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</si>
  <si>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</si>
  <si>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</si>
  <si>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</si>
  <si>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</si>
  <si>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</si>
  <si>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</si>
  <si>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</si>
  <si>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</si>
  <si>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</si>
  <si>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</si>
  <si>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</si>
  <si>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</si>
  <si>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</si>
  <si>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</si>
  <si>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</si>
  <si>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</si>
  <si>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</si>
  <si>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</si>
  <si>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</si>
  <si>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</si>
  <si>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</si>
  <si>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</si>
  <si>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</si>
  <si>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</si>
  <si>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</si>
  <si>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</si>
  <si>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</si>
  <si>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</si>
  <si>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</si>
  <si>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</si>
  <si>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</si>
  <si>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</si>
  <si>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</si>
  <si>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</si>
  <si>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</si>
  <si>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</si>
  <si>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</si>
  <si>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</si>
  <si>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</si>
  <si>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</si>
  <si>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</si>
  <si>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</si>
  <si>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</si>
  <si>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</si>
  <si>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</si>
  <si>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</si>
  <si>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</si>
  <si>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</si>
  <si>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</si>
  <si>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</si>
  <si>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</si>
  <si>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</si>
  <si>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</si>
  <si>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</si>
  <si>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</si>
  <si>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</si>
  <si>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</si>
  <si>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</si>
  <si>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</si>
  <si>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</si>
  <si>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</si>
  <si>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</si>
  <si>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</si>
  <si>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</si>
  <si>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</si>
  <si>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</si>
  <si>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</si>
  <si>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</si>
  <si>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</si>
  <si>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</si>
  <si>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</si>
  <si>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</si>
  <si>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</si>
  <si>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</si>
  <si>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</si>
  <si>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</si>
  <si>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</si>
  <si>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</si>
  <si>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</si>
  <si>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</si>
  <si>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</si>
  <si>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</si>
  <si>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</si>
  <si>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</si>
  <si>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</si>
  <si>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</si>
  <si>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</si>
  <si>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</si>
  <si>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</si>
  <si>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</si>
  <si>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</si>
  <si>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</si>
  <si>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</si>
  <si>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</si>
  <si>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</si>
  <si>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</si>
  <si>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</si>
  <si>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</si>
  <si>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</si>
  <si>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</si>
  <si>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</si>
  <si>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</si>
  <si>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</si>
  <si>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</si>
  <si>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</si>
  <si>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</si>
  <si>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</si>
  <si>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</si>
  <si>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</si>
  <si>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</si>
  <si>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</si>
  <si>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</si>
  <si>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</si>
  <si>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</si>
  <si>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</si>
  <si>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</si>
  <si>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</si>
  <si>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</si>
  <si>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</si>
  <si>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</si>
  <si>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</si>
  <si>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</si>
  <si>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</si>
  <si>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</si>
  <si>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</si>
  <si>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</si>
  <si>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</si>
  <si>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</si>
  <si>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</si>
  <si>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</si>
  <si>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</si>
  <si>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</si>
  <si>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</si>
  <si>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</si>
  <si>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</si>
  <si>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</si>
  <si>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</si>
  <si>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</si>
  <si>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</si>
  <si>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</si>
  <si>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</si>
  <si>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</si>
  <si>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</si>
  <si>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</si>
  <si>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</si>
  <si>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</si>
  <si>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</si>
  <si>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</si>
  <si>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</si>
  <si>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</si>
  <si>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</si>
  <si>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</si>
  <si>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</si>
  <si>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</si>
  <si>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</si>
  <si>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</si>
  <si>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</si>
  <si>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</si>
  <si>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</si>
  <si>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</si>
  <si>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</si>
  <si>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</si>
  <si>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</si>
  <si>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</si>
  <si>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</si>
  <si>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</si>
  <si>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</si>
  <si>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</si>
  <si>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</si>
  <si>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</si>
  <si>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</si>
  <si>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</si>
  <si>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</si>
  <si>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</si>
  <si>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</si>
  <si>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</si>
  <si>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</si>
  <si>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</si>
  <si>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</si>
  <si>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</si>
  <si>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</si>
  <si>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</si>
  <si>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</si>
  <si>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</si>
  <si>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</si>
  <si>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</si>
  <si>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</si>
  <si>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</si>
  <si>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</si>
  <si>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</si>
  <si>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</si>
  <si>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</si>
  <si>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</si>
  <si>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</si>
  <si>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</si>
  <si>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</si>
  <si>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</si>
  <si>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</si>
  <si>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</si>
  <si>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</si>
  <si>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</si>
  <si>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</si>
  <si>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</si>
  <si>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</si>
  <si>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</si>
  <si>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</si>
  <si>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</si>
  <si>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</si>
  <si>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</si>
  <si>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</si>
  <si>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</si>
  <si>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</si>
  <si>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</si>
  <si>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</si>
  <si>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</si>
  <si>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</si>
  <si>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</si>
  <si>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</si>
  <si>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</si>
  <si>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</si>
  <si>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</si>
  <si>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</si>
  <si>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</si>
  <si>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</si>
  <si>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</si>
  <si>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</si>
  <si>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</si>
  <si>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</si>
  <si>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</si>
  <si>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</si>
  <si>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</si>
  <si>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</si>
  <si>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</si>
  <si>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</si>
  <si>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</si>
  <si>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</si>
  <si>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</si>
  <si>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</si>
  <si>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</si>
  <si>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</si>
  <si>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</si>
  <si>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</si>
  <si>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</si>
  <si>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</si>
  <si>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</si>
  <si>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</si>
  <si>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</si>
  <si>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</si>
  <si>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</si>
  <si>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</si>
  <si>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</si>
  <si>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</si>
  <si>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</si>
  <si>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</si>
  <si>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</si>
  <si>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</si>
  <si>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</si>
  <si>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</si>
  <si>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</si>
  <si>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</si>
  <si>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</si>
  <si>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</si>
  <si>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</si>
  <si>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</si>
  <si>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</si>
  <si>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</si>
  <si>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</si>
  <si>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</si>
  <si>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</si>
  <si>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</si>
  <si>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</si>
  <si>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</si>
  <si>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</si>
  <si>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</si>
  <si>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</si>
  <si>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</si>
  <si>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</si>
  <si>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</si>
  <si>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</si>
  <si>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</si>
  <si>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</si>
  <si>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</si>
  <si>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</si>
  <si>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</si>
  <si>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</si>
  <si>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</si>
  <si>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</si>
  <si>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</si>
  <si>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</si>
  <si>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</si>
  <si>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</si>
  <si>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</si>
  <si>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</si>
  <si>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</si>
  <si>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</si>
  <si>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</si>
  <si>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</si>
  <si>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</si>
  <si>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</si>
  <si>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</si>
  <si>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</si>
  <si>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</si>
  <si>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</si>
  <si>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</si>
  <si>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</si>
  <si>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</si>
  <si>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</si>
  <si>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</si>
  <si>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</si>
  <si>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</si>
  <si>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</si>
  <si>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</si>
  <si>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</si>
  <si>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</si>
  <si>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</si>
  <si>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</si>
  <si>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</si>
  <si>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</si>
  <si>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</si>
  <si>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</si>
  <si>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</si>
  <si>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</si>
  <si>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</si>
  <si>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</si>
  <si>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</si>
  <si>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</si>
  <si>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</si>
  <si>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</si>
  <si>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</si>
  <si>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</si>
  <si>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</si>
  <si>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</si>
  <si>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</si>
  <si>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</si>
  <si>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</si>
  <si>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</si>
  <si>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</si>
  <si>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</si>
  <si>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</si>
  <si>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</si>
  <si>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</si>
  <si>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</si>
  <si>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</si>
  <si>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</si>
  <si>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</si>
  <si>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</si>
  <si>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</si>
  <si>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</si>
  <si>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</si>
  <si>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</si>
  <si>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</si>
  <si>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</si>
  <si>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</si>
  <si>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</si>
  <si>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</si>
  <si>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</si>
  <si>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</si>
  <si>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</si>
  <si>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</si>
  <si>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</si>
  <si>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</si>
  <si>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</si>
  <si>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</si>
  <si>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</si>
  <si>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</si>
  <si>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</si>
  <si>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</si>
  <si>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</si>
  <si>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</si>
  <si>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</si>
  <si>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</si>
  <si>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</si>
  <si>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</si>
  <si>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</si>
  <si>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</si>
  <si>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</si>
  <si>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</si>
  <si>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</si>
  <si>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</si>
  <si>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</si>
  <si>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</si>
  <si>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</si>
  <si>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</si>
  <si>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</si>
  <si>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</si>
  <si>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</si>
  <si>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</si>
  <si>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</si>
  <si>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</si>
  <si>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</si>
  <si>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</si>
  <si>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</si>
  <si>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</si>
  <si>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</si>
  <si>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</si>
  <si>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</si>
  <si>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</si>
  <si>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</si>
  <si>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</si>
  <si>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</si>
  <si>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</si>
  <si>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</si>
  <si>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</si>
  <si>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</si>
  <si>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</si>
  <si>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</si>
  <si>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</si>
  <si>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</si>
  <si>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</si>
  <si>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</si>
  <si>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</si>
  <si>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</si>
  <si>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</si>
  <si>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</si>
  <si>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</si>
  <si>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</si>
  <si>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</si>
  <si>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</si>
  <si>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</si>
  <si>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</si>
  <si>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</si>
  <si>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</si>
  <si>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</si>
  <si>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</si>
  <si>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</si>
  <si>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</si>
  <si>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</si>
  <si>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</si>
  <si>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</si>
  <si>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</si>
  <si>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</si>
  <si>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</si>
  <si>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</si>
  <si>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</si>
  <si>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</si>
  <si>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</si>
  <si>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</si>
  <si>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</si>
  <si>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</si>
  <si>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</si>
  <si>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</si>
  <si>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</si>
  <si>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</si>
  <si>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</si>
  <si>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</si>
  <si>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</si>
  <si>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</si>
  <si>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</si>
  <si>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</si>
  <si>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</si>
  <si>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</si>
  <si>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</si>
  <si>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</si>
  <si>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</si>
  <si>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</si>
  <si>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</si>
  <si>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</si>
  <si>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</si>
  <si>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</si>
  <si>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</si>
  <si>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</si>
  <si>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</si>
  <si>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</si>
  <si>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</si>
  <si>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</si>
  <si>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</si>
  <si>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</si>
  <si>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</si>
  <si>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</si>
  <si>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</si>
  <si>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</si>
  <si>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</si>
  <si>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</si>
  <si>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</si>
  <si>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</si>
  <si>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</si>
  <si>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</si>
  <si>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</si>
  <si>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</si>
  <si>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</si>
  <si>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</si>
  <si>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</si>
  <si>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</si>
  <si>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</si>
  <si>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</si>
  <si>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</si>
  <si>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</si>
  <si>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</si>
  <si>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</si>
  <si>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</si>
  <si>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</si>
  <si>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</si>
  <si>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</si>
  <si>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</si>
  <si>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</si>
  <si>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</si>
  <si>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</si>
  <si>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</si>
  <si>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</si>
  <si>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</si>
  <si>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</si>
  <si>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</si>
  <si>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</si>
  <si>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</si>
  <si>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</si>
  <si>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</si>
  <si>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</si>
  <si>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</si>
  <si>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</si>
  <si>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</si>
  <si>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</si>
  <si>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</si>
  <si>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</si>
  <si>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</si>
  <si>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</si>
  <si>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</si>
  <si>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</si>
  <si>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</si>
  <si>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</si>
  <si>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</si>
  <si>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</si>
  <si>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</si>
  <si>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</si>
  <si>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</si>
  <si>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</si>
  <si>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</si>
  <si>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</si>
  <si>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</si>
  <si>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</si>
  <si>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</si>
  <si>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</si>
  <si>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</si>
  <si>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</si>
  <si>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</si>
  <si>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</si>
  <si>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</si>
  <si>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</si>
  <si>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</si>
  <si>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</si>
  <si>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</si>
  <si>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</si>
  <si>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</si>
  <si>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</si>
  <si>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</si>
  <si>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</si>
  <si>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</si>
  <si>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</si>
  <si>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</si>
  <si>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</si>
  <si>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</si>
  <si>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</si>
  <si>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</si>
  <si>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</si>
  <si>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</si>
  <si>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</si>
  <si>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</si>
  <si>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</si>
  <si>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</si>
  <si>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</si>
  <si>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</si>
  <si>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</si>
  <si>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</si>
  <si>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</si>
  <si>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</si>
  <si>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</si>
  <si>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</si>
  <si>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</si>
  <si>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</si>
  <si>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</si>
  <si>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</si>
  <si>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</si>
  <si>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</si>
  <si>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</si>
  <si>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</si>
  <si>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</si>
  <si>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</si>
  <si>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</si>
  <si>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</si>
  <si>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</si>
  <si>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</si>
  <si>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</si>
  <si>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</si>
  <si>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</si>
  <si>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</si>
  <si>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</si>
  <si>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</si>
  <si>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</si>
  <si>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</si>
  <si>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</si>
  <si>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</si>
  <si>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</si>
  <si>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</si>
  <si>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</si>
  <si>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</si>
  <si>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</si>
  <si>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</si>
  <si>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</si>
  <si>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</si>
  <si>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</si>
  <si>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</si>
  <si>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</si>
  <si>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</si>
  <si>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</si>
  <si>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</si>
  <si>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</si>
  <si>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</si>
  <si>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</si>
  <si>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</si>
  <si>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</si>
  <si>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</si>
  <si>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</si>
  <si>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</si>
  <si>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</si>
  <si>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</si>
  <si>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</si>
  <si>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</si>
  <si>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</si>
  <si>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</si>
  <si>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</si>
  <si>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</si>
  <si>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</si>
  <si>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</si>
  <si>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</si>
  <si>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</si>
  <si>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</si>
  <si>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</si>
  <si>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</si>
  <si>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</si>
  <si>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</si>
  <si>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</si>
  <si>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</si>
  <si>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</si>
  <si>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</si>
  <si>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</si>
  <si>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</si>
  <si>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</si>
  <si>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</si>
  <si>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</si>
  <si>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</si>
  <si>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</si>
  <si>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</si>
  <si>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</si>
  <si>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</si>
  <si>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</si>
  <si>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</si>
  <si>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</si>
  <si>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</si>
  <si>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</si>
  <si>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</si>
  <si>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</si>
  <si>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</si>
  <si>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</si>
  <si>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</si>
  <si>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</si>
  <si>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</si>
  <si>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</si>
  <si>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</si>
  <si>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</si>
  <si>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</si>
  <si>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</si>
  <si>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</si>
  <si>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</si>
  <si>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</si>
  <si>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</si>
  <si>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</si>
  <si>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</si>
  <si>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</si>
  <si>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</si>
  <si>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</si>
  <si>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</si>
  <si>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</si>
  <si>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</si>
  <si>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</si>
  <si>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</si>
  <si>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</si>
  <si>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</si>
  <si>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</si>
  <si>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</si>
  <si>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</si>
  <si>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</si>
  <si>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</si>
  <si>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</si>
  <si>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</si>
  <si>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</si>
  <si>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</si>
  <si>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</si>
  <si>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</si>
  <si>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</si>
  <si>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</si>
  <si>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</si>
  <si>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</si>
  <si>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</si>
  <si>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</si>
  <si>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</si>
  <si>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</si>
  <si>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</si>
  <si>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</si>
  <si>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</si>
  <si>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</si>
  <si>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</si>
  <si>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</si>
  <si>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</si>
  <si>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</si>
  <si>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</si>
  <si>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</si>
  <si>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</si>
  <si>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</si>
  <si>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</si>
  <si>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</si>
  <si>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</si>
  <si>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</si>
  <si>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</si>
  <si>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</si>
  <si>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</si>
  <si>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</si>
  <si>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</si>
  <si>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</si>
  <si>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</si>
  <si>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</si>
  <si>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</si>
  <si>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</si>
  <si>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</si>
  <si>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</si>
  <si>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</si>
  <si>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</si>
  <si>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</si>
  <si>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</si>
  <si>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</si>
  <si>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</si>
  <si>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</si>
  <si>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</si>
  <si>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</si>
  <si>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</si>
  <si>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</si>
  <si>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</si>
  <si>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</si>
  <si>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</si>
  <si>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</si>
  <si>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</si>
  <si>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</si>
  <si>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</si>
  <si>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</si>
  <si>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</si>
  <si>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</si>
  <si>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</si>
  <si>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</si>
  <si>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</si>
  <si>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</si>
  <si>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</si>
  <si>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</si>
  <si>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</si>
  <si>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</si>
  <si>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</si>
  <si>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</si>
  <si>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</si>
  <si>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</si>
  <si>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</si>
  <si>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</si>
  <si>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</si>
  <si>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</si>
  <si>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</si>
  <si>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</si>
  <si>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</si>
  <si>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</si>
  <si>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</si>
  <si>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</si>
  <si>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</si>
  <si>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</si>
  <si>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</si>
  <si>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</si>
  <si>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</si>
  <si>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</si>
  <si>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</si>
  <si>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</si>
  <si>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</si>
  <si>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</si>
  <si>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</si>
  <si>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</si>
  <si>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</si>
  <si>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</si>
  <si>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</si>
  <si>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</si>
  <si>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</si>
  <si>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</si>
  <si>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</si>
  <si>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</si>
  <si>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</si>
  <si>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</si>
  <si>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</si>
  <si>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</si>
  <si>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</si>
  <si>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</si>
  <si>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</si>
  <si>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</si>
  <si>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</si>
  <si>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</si>
  <si>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</si>
  <si>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</si>
  <si>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</si>
  <si>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</si>
  <si>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</si>
  <si>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</si>
  <si>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</si>
  <si>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</si>
  <si>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</si>
  <si>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</si>
  <si>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</si>
  <si>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</si>
  <si>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</si>
  <si>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</si>
  <si>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</si>
  <si>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</si>
  <si>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</si>
  <si>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</si>
  <si>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</si>
  <si>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</si>
  <si>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</si>
  <si>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</si>
  <si>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</si>
  <si>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</si>
  <si>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</si>
  <si>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</si>
  <si>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</si>
  <si>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</si>
  <si>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</si>
  <si>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</si>
  <si>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</si>
  <si>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</si>
  <si>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</si>
  <si>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</si>
  <si>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</si>
  <si>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</si>
  <si>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</si>
  <si>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</si>
  <si>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</si>
  <si>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</si>
  <si>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</si>
  <si>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</si>
  <si>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</si>
  <si>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</si>
  <si>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</si>
  <si>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</si>
  <si>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</si>
  <si>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</si>
  <si>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</si>
  <si>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</si>
  <si>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</si>
  <si>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</si>
  <si>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</si>
  <si>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</si>
  <si>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</si>
  <si>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</si>
  <si>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</si>
  <si>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</si>
  <si>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</si>
  <si>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</si>
  <si>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</si>
  <si>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</si>
  <si>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</si>
  <si>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</si>
  <si>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</si>
  <si>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</si>
  <si>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</si>
  <si>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</si>
  <si>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</si>
  <si>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</si>
  <si>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</si>
  <si>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</si>
  <si>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</si>
  <si>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</si>
  <si>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</si>
  <si>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</si>
  <si>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</si>
  <si>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</si>
  <si>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</si>
  <si>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</si>
  <si>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</si>
  <si>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</si>
  <si>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</si>
  <si>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</si>
  <si>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</si>
  <si>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</si>
  <si>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</si>
  <si>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</si>
  <si>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</si>
  <si>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</si>
  <si>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</si>
  <si>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</si>
  <si>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</si>
  <si>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</si>
  <si>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</si>
  <si>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</si>
  <si>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</si>
  <si>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</si>
  <si>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</si>
  <si>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</si>
  <si>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</si>
  <si>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</si>
  <si>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</si>
  <si>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</si>
  <si>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</si>
  <si>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</si>
  <si>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</si>
  <si>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</si>
  <si>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</si>
  <si>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</si>
  <si>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</si>
  <si>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</si>
  <si>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</si>
  <si>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</si>
  <si>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</si>
  <si>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</si>
  <si>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</si>
  <si>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</si>
  <si>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</si>
  <si>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</si>
  <si>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</si>
  <si>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</si>
  <si>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</si>
  <si>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</si>
  <si>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</si>
  <si>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</si>
  <si>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</si>
  <si>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</si>
  <si>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</si>
  <si>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</si>
  <si>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</si>
  <si>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</si>
  <si>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</si>
  <si>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</si>
  <si>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</si>
  <si>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</si>
  <si>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</si>
  <si>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</si>
  <si>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</si>
  <si>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</si>
  <si>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</si>
  <si>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</si>
  <si>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</si>
  <si>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</si>
  <si>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</si>
  <si>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</si>
  <si>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</si>
  <si>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</si>
  <si>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</si>
  <si>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</si>
  <si>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</si>
  <si>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</si>
  <si>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</si>
  <si>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</si>
  <si>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</si>
  <si>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</si>
  <si>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</si>
  <si>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</si>
  <si>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</si>
  <si>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</si>
  <si>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</si>
  <si>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</si>
  <si>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</si>
  <si>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</si>
  <si>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</si>
  <si>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</si>
  <si>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</si>
  <si>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</si>
  <si>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</si>
  <si>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</si>
  <si>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</si>
  <si>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</si>
  <si>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</si>
  <si>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</si>
  <si>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</si>
  <si>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</si>
  <si>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</si>
  <si>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</si>
  <si>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</si>
  <si>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</si>
  <si>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</si>
  <si>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</si>
  <si>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</si>
  <si>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</si>
  <si>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</si>
  <si>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</si>
  <si>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</si>
  <si>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</si>
  <si>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</si>
  <si>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</si>
  <si>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</si>
  <si>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</si>
  <si>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</si>
  <si>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</si>
  <si>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</si>
  <si>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</si>
  <si>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</si>
  <si>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</si>
  <si>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</si>
  <si>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</si>
  <si>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</si>
  <si>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</si>
  <si>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</si>
  <si>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</si>
  <si>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</si>
  <si>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</si>
  <si>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</si>
  <si>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</si>
  <si>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</si>
  <si>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</si>
  <si>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</si>
  <si>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</si>
  <si>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</si>
  <si>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</si>
  <si>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</si>
  <si>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</si>
  <si>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</si>
  <si>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</si>
  <si>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</si>
  <si>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</si>
  <si>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</si>
  <si>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</si>
  <si>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</si>
  <si>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</si>
  <si>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</si>
  <si>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</si>
  <si>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</si>
  <si>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</si>
  <si>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</si>
  <si>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</si>
  <si>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</si>
  <si>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</si>
  <si>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</si>
  <si>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</si>
  <si>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</si>
  <si>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</si>
  <si>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</si>
  <si>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</si>
  <si>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</si>
  <si>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</si>
  <si>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</si>
  <si>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</si>
  <si>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</si>
  <si>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</si>
  <si>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</si>
  <si>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</si>
  <si>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</si>
  <si>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</si>
  <si>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</si>
  <si>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</si>
  <si>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</si>
  <si>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</si>
  <si>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</si>
  <si>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</si>
  <si>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</si>
  <si>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</si>
  <si>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</si>
  <si>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</si>
  <si>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</si>
  <si>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</si>
  <si>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</si>
  <si>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</si>
  <si>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</si>
  <si>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</si>
  <si>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</si>
  <si>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</si>
  <si>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</si>
  <si>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</si>
  <si>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</si>
  <si>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</si>
  <si>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</si>
  <si>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</si>
  <si>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</si>
  <si>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</si>
  <si>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</si>
  <si>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</si>
  <si>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</si>
  <si>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</si>
  <si>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</si>
  <si>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</si>
  <si>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</si>
  <si>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</si>
  <si>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</si>
  <si>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</si>
  <si>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</si>
  <si>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</si>
  <si>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</si>
  <si>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</si>
  <si>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</si>
  <si>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</si>
  <si>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</si>
  <si>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</si>
  <si>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</si>
  <si>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</si>
  <si>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</si>
  <si>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</si>
  <si>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</si>
  <si>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</si>
  <si>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</si>
  <si>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</si>
  <si>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</si>
  <si>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</si>
  <si>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</si>
  <si>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</si>
  <si>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</si>
  <si>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</si>
  <si>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</si>
  <si>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</si>
  <si>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</si>
  <si>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</si>
  <si>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</si>
  <si>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</si>
  <si>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</si>
  <si>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</si>
  <si>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</si>
  <si>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</si>
  <si>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</si>
  <si>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</si>
  <si>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</si>
  <si>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</si>
  <si>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</si>
  <si>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</si>
  <si>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</si>
  <si>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</si>
  <si>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</si>
  <si>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</si>
  <si>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</si>
  <si>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</si>
  <si>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</si>
  <si>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</si>
  <si>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</si>
  <si>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</si>
  <si>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</si>
  <si>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</si>
  <si>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</si>
  <si>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</si>
  <si>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</si>
  <si>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</si>
  <si>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</si>
  <si>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</si>
  <si>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</si>
  <si>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</si>
  <si>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</si>
  <si>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</si>
  <si>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</si>
  <si>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</si>
  <si>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</si>
  <si>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</si>
  <si>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</si>
  <si>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</si>
  <si>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</si>
  <si>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</si>
  <si>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</si>
  <si>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</si>
  <si>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</si>
  <si>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</si>
  <si>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</si>
  <si>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</si>
  <si>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</si>
  <si>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</si>
  <si>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</si>
  <si>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</si>
  <si>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</si>
  <si>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</si>
  <si>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</si>
  <si>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</si>
  <si>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</si>
  <si>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</si>
  <si>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</si>
  <si>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</si>
  <si>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</si>
  <si>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</si>
  <si>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</si>
  <si>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</si>
  <si>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</si>
  <si>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</si>
  <si>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</si>
  <si>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</si>
  <si>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</si>
  <si>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</si>
  <si>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</si>
  <si>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</si>
  <si>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</si>
  <si>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</si>
  <si>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</si>
  <si>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</si>
  <si>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</si>
  <si>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</si>
  <si>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</si>
  <si>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</si>
  <si>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</si>
  <si>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</si>
  <si>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</si>
  <si>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</si>
  <si>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</si>
  <si>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</si>
  <si>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</si>
  <si>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</si>
  <si>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</si>
  <si>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</si>
  <si>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</si>
  <si>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</si>
  <si>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</si>
  <si>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</si>
  <si>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</si>
  <si>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</si>
  <si>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</si>
  <si>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</si>
  <si>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</si>
  <si>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</si>
  <si>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</si>
  <si>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</si>
  <si>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</si>
  <si>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</si>
  <si>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</si>
  <si>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</si>
  <si>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</si>
  <si>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</si>
  <si>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</si>
  <si>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</si>
  <si>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</si>
  <si>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</si>
  <si>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</si>
  <si>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</si>
  <si>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</si>
  <si>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</si>
  <si>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</si>
  <si>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</si>
  <si>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</si>
  <si>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</si>
  <si>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</si>
  <si>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</si>
  <si>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</si>
  <si>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</si>
  <si>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</si>
  <si>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</si>
  <si>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</si>
  <si>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</si>
  <si>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</si>
  <si>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</si>
  <si>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</si>
  <si>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</si>
  <si>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</si>
  <si>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</si>
  <si>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</si>
  <si>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</si>
  <si>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</si>
  <si>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</si>
  <si>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</si>
  <si>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</si>
  <si>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</si>
  <si>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</si>
  <si>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</si>
  <si>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</si>
  <si>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</si>
  <si>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</si>
  <si>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</si>
  <si>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</si>
  <si>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</si>
  <si>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</si>
  <si>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</si>
  <si>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</si>
  <si>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</si>
  <si>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</si>
  <si>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</si>
  <si>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</si>
  <si>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</si>
  <si>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</si>
  <si>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</si>
  <si>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</si>
  <si>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</si>
  <si>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</si>
  <si>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</si>
  <si>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</si>
  <si>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</si>
  <si>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</si>
  <si>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</si>
  <si>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</si>
  <si>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</si>
  <si>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</si>
  <si>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</si>
  <si>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</si>
  <si>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</si>
  <si>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</si>
  <si>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</si>
  <si>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</si>
  <si>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</si>
  <si>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</si>
  <si>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</si>
  <si>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</si>
  <si>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</si>
  <si>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</si>
  <si>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</si>
  <si>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</si>
  <si>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</si>
  <si>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</si>
  <si>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</si>
  <si>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</si>
  <si>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</si>
  <si>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</si>
  <si>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</si>
  <si>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</si>
  <si>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</si>
  <si>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</si>
  <si>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</si>
  <si>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</si>
  <si>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</si>
  <si>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</si>
  <si>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</si>
  <si>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</si>
  <si>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</si>
  <si>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</si>
  <si>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</si>
  <si>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</si>
  <si>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</si>
  <si>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</si>
  <si>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</si>
  <si>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</si>
  <si>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</si>
  <si>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</si>
  <si>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</si>
  <si>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</si>
  <si>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</si>
  <si>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</si>
  <si>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</si>
  <si>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</si>
  <si>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</si>
  <si>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</si>
  <si>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</si>
  <si>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</si>
  <si>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</si>
  <si>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</si>
  <si>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</si>
  <si>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</si>
  <si>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</si>
  <si>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</si>
  <si>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</si>
  <si>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</si>
  <si>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</si>
  <si>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</si>
  <si>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</si>
  <si>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</si>
  <si>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</si>
  <si>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</si>
  <si>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</si>
  <si>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</si>
  <si>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</si>
  <si>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</si>
  <si>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</si>
  <si>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</si>
  <si>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</si>
  <si>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</si>
  <si>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</si>
  <si>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</si>
  <si>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</si>
  <si>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</si>
  <si>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</si>
  <si>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</si>
  <si>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</si>
  <si>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</si>
  <si>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</si>
  <si>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</si>
  <si>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</si>
  <si>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</si>
  <si>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</si>
  <si>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</si>
  <si>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</si>
  <si>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</si>
  <si>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</si>
  <si>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</si>
  <si>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</si>
  <si>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</si>
  <si>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</si>
  <si>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</si>
  <si>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</si>
  <si>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</si>
  <si>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</si>
  <si>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</si>
  <si>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</si>
  <si>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</si>
  <si>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</si>
  <si>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</si>
  <si>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</si>
  <si>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</si>
  <si>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</si>
  <si>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</si>
  <si>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</si>
  <si>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</si>
  <si>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</si>
  <si>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</si>
  <si>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</si>
  <si>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</si>
  <si>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</si>
  <si>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</si>
  <si>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</si>
  <si>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</si>
  <si>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</si>
  <si>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</si>
  <si>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</si>
  <si>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</si>
  <si>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</si>
  <si>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</si>
  <si>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</si>
  <si>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</si>
  <si>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</si>
  <si>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</si>
  <si>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</si>
  <si>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</si>
  <si>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</si>
  <si>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</si>
  <si>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</si>
  <si>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</si>
  <si>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</si>
  <si>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</si>
  <si>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</si>
  <si>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</si>
  <si>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</si>
  <si>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</si>
  <si>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</si>
  <si>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</si>
  <si>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</si>
  <si>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</si>
  <si>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</si>
  <si>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</si>
  <si>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</si>
  <si>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</si>
  <si>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</si>
  <si>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</si>
  <si>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</si>
  <si>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</si>
  <si>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</si>
  <si>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</si>
  <si>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</si>
  <si>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</si>
  <si>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</si>
  <si>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</si>
  <si>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</si>
  <si>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</si>
  <si>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</si>
  <si>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</si>
  <si>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</si>
  <si>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</si>
  <si>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</si>
  <si>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</si>
  <si>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</si>
  <si>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</si>
  <si>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</si>
  <si>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</si>
  <si>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</si>
  <si>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</si>
  <si>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</si>
  <si>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</si>
  <si>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</si>
  <si>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</si>
  <si>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</si>
  <si>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</si>
  <si>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</si>
  <si>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</si>
  <si>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</si>
  <si>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</si>
  <si>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</si>
  <si>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</si>
  <si>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</si>
  <si>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</si>
  <si>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</si>
  <si>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</si>
  <si>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</si>
  <si>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</si>
  <si>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</si>
  <si>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</si>
  <si>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</si>
  <si>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</si>
  <si>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</si>
  <si>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</si>
  <si>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</si>
  <si>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</si>
  <si>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</si>
  <si>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</si>
  <si>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</si>
  <si>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</si>
  <si>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</si>
  <si>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</si>
  <si>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</si>
  <si>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</si>
  <si>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</si>
  <si>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</si>
  <si>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</si>
  <si>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</si>
  <si>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</si>
  <si>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</si>
  <si>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</si>
  <si>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</si>
  <si>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</si>
  <si>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</si>
  <si>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</si>
  <si>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</si>
  <si>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</si>
  <si>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</si>
  <si>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</si>
  <si>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</si>
  <si>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</si>
  <si>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</si>
  <si>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</si>
  <si>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</si>
  <si>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</si>
  <si>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</si>
  <si>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</si>
  <si>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</si>
  <si>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</si>
  <si>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</si>
  <si>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</si>
  <si>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</si>
  <si>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</si>
  <si>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</si>
  <si>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</si>
  <si>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</si>
  <si>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</si>
  <si>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</si>
  <si>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</si>
  <si>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</si>
  <si>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</si>
  <si>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</si>
  <si>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</si>
  <si>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</si>
  <si>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</si>
  <si>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</si>
  <si>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</si>
  <si>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</si>
  <si>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</si>
  <si>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</si>
  <si>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</si>
  <si>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</si>
  <si>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</si>
  <si>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</si>
  <si>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</si>
  <si>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</si>
  <si>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</si>
  <si>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</si>
  <si>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</si>
  <si>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</si>
  <si>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</si>
  <si>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</si>
  <si>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</si>
  <si>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</si>
  <si>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</si>
  <si>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</si>
  <si>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</si>
  <si>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</si>
  <si>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</si>
  <si>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</si>
  <si>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</si>
  <si>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</si>
  <si>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</si>
  <si>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</si>
  <si>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</si>
  <si>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</si>
  <si>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</si>
  <si>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</si>
  <si>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</si>
  <si>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</si>
  <si>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</si>
  <si>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</si>
  <si>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</si>
  <si>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</si>
  <si>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</si>
  <si>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</si>
  <si>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</si>
  <si>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</si>
  <si>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</si>
  <si>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</si>
  <si>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</si>
  <si>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</si>
  <si>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</si>
  <si>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</si>
  <si>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</si>
  <si>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</si>
  <si>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</si>
  <si>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</si>
  <si>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</si>
  <si>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</si>
  <si>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</si>
  <si>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</si>
  <si>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</si>
  <si>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</si>
  <si>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</si>
  <si>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</si>
  <si>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</si>
  <si>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</si>
  <si>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</si>
  <si>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</si>
  <si>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</si>
  <si>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</si>
  <si>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</si>
  <si>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</si>
  <si>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</si>
  <si>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</si>
  <si>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</si>
  <si>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</si>
  <si>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</si>
  <si>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</si>
  <si>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</si>
  <si>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</si>
  <si>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</si>
  <si>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</si>
  <si>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</si>
  <si>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</si>
  <si>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</si>
  <si>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</si>
  <si>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</si>
  <si>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</si>
  <si>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</si>
  <si>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</si>
  <si>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</si>
  <si>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</si>
  <si>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</si>
  <si>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</si>
  <si>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</si>
  <si>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</si>
  <si>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</si>
  <si>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</si>
  <si>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</si>
  <si>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</si>
  <si>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</si>
  <si>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</si>
  <si>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</si>
  <si>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</si>
  <si>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</si>
  <si>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</si>
  <si>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</si>
  <si>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</si>
  <si>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</si>
  <si>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</si>
  <si>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</si>
  <si>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</si>
  <si>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</si>
  <si>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</si>
  <si>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</si>
  <si>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</si>
  <si>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</si>
  <si>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</si>
  <si>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</si>
  <si>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</si>
  <si>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</si>
  <si>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</si>
  <si>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</si>
  <si>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</si>
  <si>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</si>
  <si>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</si>
  <si>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</si>
  <si>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</si>
  <si>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</si>
  <si>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</si>
  <si>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</si>
  <si>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</si>
  <si>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</si>
  <si>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</si>
  <si>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</si>
  <si>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</si>
  <si>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</si>
  <si>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</si>
  <si>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</si>
  <si>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</si>
  <si>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</si>
  <si>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</si>
  <si>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</si>
  <si>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</si>
  <si>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</si>
  <si>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</si>
  <si>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</si>
  <si>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</si>
  <si>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</si>
  <si>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</si>
  <si>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</si>
  <si>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</si>
  <si>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</si>
  <si>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</si>
  <si>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</si>
  <si>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</si>
  <si>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</si>
  <si>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</si>
  <si>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</si>
  <si>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</si>
  <si>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</si>
  <si>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</si>
  <si>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</si>
  <si>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</si>
  <si>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</si>
  <si>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</si>
  <si>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</si>
  <si>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</si>
  <si>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</si>
  <si>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</si>
  <si>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</si>
  <si>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</si>
  <si>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</si>
  <si>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</si>
  <si>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</si>
  <si>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</si>
  <si>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</si>
  <si>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</si>
  <si>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</si>
  <si>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</si>
  <si>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</si>
  <si>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</si>
  <si>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</si>
  <si>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</si>
  <si>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</si>
  <si>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</si>
  <si>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</si>
  <si>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</si>
  <si>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</si>
  <si>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</si>
  <si>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</si>
  <si>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</si>
  <si>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</si>
  <si>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</si>
  <si>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</si>
  <si>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</si>
  <si>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</si>
  <si>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</si>
  <si>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</si>
  <si>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</si>
  <si>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</si>
  <si>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</si>
  <si>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</si>
  <si>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</si>
  <si>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</si>
  <si>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</si>
  <si>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</si>
  <si>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</si>
  <si>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</si>
  <si>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</si>
  <si>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</si>
  <si>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</si>
  <si>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</si>
  <si>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</si>
  <si>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</si>
  <si>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</si>
  <si>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</si>
  <si>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</si>
  <si>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</si>
  <si>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</si>
  <si>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</si>
  <si>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</si>
  <si>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</si>
  <si>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</si>
  <si>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</si>
  <si>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</si>
  <si>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</si>
  <si>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</si>
  <si>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</si>
  <si>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</si>
  <si>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</si>
  <si>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</si>
  <si>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</si>
  <si>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</si>
  <si>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</si>
  <si>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</si>
  <si>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</si>
  <si>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</si>
  <si>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</si>
  <si>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</si>
  <si>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</si>
  <si>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</si>
  <si>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</si>
  <si>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</si>
  <si>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</si>
  <si>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</si>
  <si>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</si>
  <si>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</si>
  <si>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</si>
  <si>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</si>
  <si>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</si>
  <si>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</si>
  <si>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</si>
  <si>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</si>
  <si>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</si>
  <si>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</si>
  <si>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</si>
  <si>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</si>
  <si>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</si>
  <si>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</si>
  <si>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</si>
  <si>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</si>
  <si>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</si>
  <si>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</si>
  <si>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</si>
  <si>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</si>
  <si>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</si>
  <si>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</si>
  <si>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</si>
  <si>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</si>
  <si>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</si>
  <si>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</si>
  <si>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</si>
  <si>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</si>
  <si>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</si>
  <si>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</si>
  <si>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</si>
  <si>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</si>
  <si>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</si>
  <si>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</si>
  <si>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</si>
  <si>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</si>
  <si>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</si>
  <si>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</si>
  <si>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</si>
  <si>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</si>
  <si>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</si>
  <si>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</si>
  <si>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</si>
  <si>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</si>
  <si>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</si>
  <si>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</si>
  <si>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</si>
  <si>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</si>
  <si>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</si>
  <si>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</si>
  <si>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</si>
  <si>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</si>
  <si>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</si>
  <si>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</si>
  <si>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</si>
  <si>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</si>
  <si>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</si>
  <si>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</si>
  <si>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</si>
  <si>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</si>
  <si>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</si>
  <si>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</si>
  <si>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</si>
  <si>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</si>
  <si>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</si>
  <si>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</si>
  <si>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</si>
  <si>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</si>
  <si>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</si>
  <si>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</si>
  <si>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</si>
  <si>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</si>
  <si>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</si>
  <si>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</si>
  <si>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</si>
  <si>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</si>
  <si>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</si>
  <si>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</si>
  <si>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</si>
  <si>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</si>
  <si>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</si>
  <si>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</si>
  <si>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</si>
  <si>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</si>
  <si>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</si>
  <si>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</si>
  <si>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</si>
  <si>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</si>
  <si>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</si>
  <si>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</si>
  <si>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</si>
  <si>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</si>
  <si>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</si>
  <si>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</si>
  <si>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</si>
  <si>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</si>
  <si>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</si>
  <si>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</si>
  <si>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</si>
  <si>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</si>
  <si>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</si>
  <si>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</si>
  <si>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</si>
  <si>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</si>
  <si>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</si>
  <si>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</si>
  <si>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</si>
  <si>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</si>
  <si>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</si>
  <si>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</si>
  <si>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</si>
  <si>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</si>
  <si>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</si>
  <si>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</si>
  <si>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</si>
  <si>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</si>
  <si>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</si>
  <si>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</si>
  <si>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</si>
  <si>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</si>
  <si>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</si>
  <si>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</si>
  <si>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</si>
  <si>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</si>
  <si>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</si>
  <si>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</si>
  <si>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</si>
  <si>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</si>
  <si>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</si>
  <si>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</si>
  <si>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</si>
  <si>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</si>
  <si>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</si>
  <si>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</si>
  <si>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</si>
  <si>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</si>
  <si>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</si>
  <si>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</si>
  <si>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</si>
  <si>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</si>
  <si>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</si>
  <si>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</si>
  <si>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</si>
  <si>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</si>
  <si>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</si>
  <si>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</si>
  <si>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</si>
  <si>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</si>
  <si>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</si>
  <si>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</si>
  <si>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</si>
  <si>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</si>
  <si>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</si>
  <si>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</si>
  <si>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</si>
  <si>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</si>
  <si>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</si>
  <si>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</si>
  <si>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</si>
  <si>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</si>
  <si>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</si>
  <si>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</si>
  <si>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</si>
  <si>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</si>
  <si>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</si>
  <si>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</si>
  <si>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</si>
  <si>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</si>
  <si>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</si>
  <si>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</si>
  <si>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</si>
  <si>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</si>
  <si>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</si>
  <si>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</si>
  <si>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</si>
  <si>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</si>
  <si>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</si>
  <si>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</si>
  <si>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</si>
  <si>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</si>
  <si>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</si>
  <si>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</si>
  <si>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</si>
  <si>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</si>
  <si>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</si>
  <si>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</si>
  <si>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</si>
  <si>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</si>
  <si>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</si>
  <si>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</si>
  <si>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</si>
  <si>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</si>
  <si>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</si>
  <si>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</si>
  <si>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</si>
  <si>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</si>
  <si>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</si>
  <si>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</si>
  <si>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</si>
  <si>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</si>
  <si>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</si>
  <si>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</si>
  <si>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</si>
  <si>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</si>
  <si>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</si>
  <si>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</si>
  <si>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</si>
  <si>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</si>
  <si>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</si>
  <si>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</si>
  <si>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</si>
  <si>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</si>
  <si>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</si>
  <si>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</si>
  <si>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</si>
  <si>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</si>
  <si>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</si>
  <si>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</si>
  <si>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</si>
  <si>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</si>
  <si>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</si>
  <si>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</si>
  <si>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</si>
  <si>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</si>
  <si>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</si>
  <si>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</si>
  <si>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</si>
  <si>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</si>
  <si>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</si>
  <si>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</si>
  <si>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</si>
  <si>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</si>
  <si>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</si>
  <si>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</si>
  <si>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</si>
  <si>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</si>
  <si>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</si>
  <si>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</si>
  <si>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</si>
  <si>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</si>
  <si>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</si>
  <si>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</si>
  <si>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</si>
  <si>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</si>
  <si>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</si>
  <si>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</si>
  <si>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</si>
  <si>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</si>
  <si>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</si>
  <si>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</si>
  <si>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</si>
  <si>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</si>
  <si>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</si>
  <si>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</si>
  <si>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</si>
  <si>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</si>
  <si>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</si>
  <si>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</si>
  <si>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</si>
  <si>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</si>
  <si>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</si>
  <si>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</si>
  <si>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</si>
  <si>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</si>
  <si>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</si>
  <si>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</si>
  <si>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</si>
  <si>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</si>
  <si>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</si>
  <si>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</si>
  <si>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</si>
  <si>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</si>
  <si>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</si>
  <si>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</si>
  <si>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</si>
  <si>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</si>
  <si>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</si>
  <si>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</si>
  <si>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</si>
  <si>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</si>
  <si>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</si>
  <si>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</si>
  <si>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</si>
  <si>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</si>
  <si>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</si>
  <si>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</si>
  <si>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</si>
  <si>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</si>
  <si>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</si>
  <si>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</si>
  <si>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</si>
  <si>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</si>
  <si>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</si>
  <si>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</si>
  <si>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</si>
  <si>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</si>
  <si>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</si>
  <si>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</si>
  <si>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</si>
  <si>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</si>
  <si>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</si>
  <si>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</si>
  <si>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</si>
  <si>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</si>
  <si>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</si>
  <si>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</si>
  <si>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</si>
  <si>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</si>
  <si>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</si>
  <si>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</si>
  <si>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</si>
  <si>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</si>
  <si>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</si>
  <si>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</si>
  <si>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</si>
  <si>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</si>
  <si>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</si>
  <si>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</si>
  <si>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</si>
  <si>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</si>
  <si>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</si>
  <si>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</si>
  <si>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</si>
  <si>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</si>
  <si>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</si>
  <si>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</si>
  <si>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</si>
  <si>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</si>
  <si>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</si>
  <si>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</si>
  <si>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</si>
  <si>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</si>
  <si>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</si>
  <si>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</si>
  <si>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</si>
  <si>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</si>
  <si>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</si>
  <si>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</si>
  <si>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</si>
  <si>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</si>
  <si>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</si>
  <si>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</si>
  <si>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</si>
  <si>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</si>
  <si>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</si>
  <si>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</si>
  <si>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</si>
  <si>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</si>
  <si>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</si>
  <si>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</si>
  <si>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</si>
  <si>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</si>
  <si>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</si>
  <si>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</si>
  <si>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</si>
  <si>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</si>
  <si>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</si>
  <si>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</si>
  <si>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</si>
  <si>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</si>
  <si>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</si>
  <si>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</si>
  <si>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</si>
  <si>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</si>
  <si>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</si>
  <si>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</si>
  <si>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</si>
  <si>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</si>
  <si>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</si>
  <si>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</si>
  <si>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</si>
  <si>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</si>
  <si>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</si>
  <si>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</si>
  <si>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</si>
  <si>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</si>
  <si>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</si>
  <si>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</si>
  <si>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</si>
  <si>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</si>
  <si>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</si>
  <si>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</si>
  <si>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</si>
  <si>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</si>
  <si>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</si>
  <si>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</si>
  <si>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</si>
  <si>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</si>
  <si>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</si>
  <si>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</si>
  <si>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</si>
  <si>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</si>
  <si>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</si>
  <si>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</si>
  <si>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</si>
  <si>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</si>
  <si>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</si>
  <si>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</si>
  <si>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</si>
  <si>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</si>
  <si>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</si>
  <si>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</si>
  <si>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</si>
  <si>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</si>
  <si>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</si>
  <si>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</si>
  <si>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</si>
  <si>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</si>
  <si>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</si>
  <si>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</si>
  <si>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</si>
  <si>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</si>
  <si>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</si>
  <si>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</si>
  <si>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</si>
  <si>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</si>
  <si>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</si>
  <si>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</si>
  <si>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</si>
  <si>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</si>
  <si>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</si>
  <si>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</si>
  <si>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</si>
  <si>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</si>
  <si>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</si>
  <si>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</si>
  <si>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</si>
  <si>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</si>
  <si>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</si>
  <si>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</si>
  <si>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</si>
  <si>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</si>
  <si>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</si>
  <si>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</si>
  <si>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</si>
  <si>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</si>
  <si>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</si>
  <si>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</si>
  <si>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</si>
  <si>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</si>
  <si>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</si>
  <si>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</si>
  <si>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</si>
  <si>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</si>
  <si>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</si>
  <si>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</si>
  <si>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</si>
  <si>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</si>
  <si>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</si>
  <si>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</si>
  <si>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</si>
  <si>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</si>
  <si>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</si>
  <si>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</si>
  <si>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</si>
  <si>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</si>
  <si>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</si>
  <si>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</si>
  <si>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</si>
  <si>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</si>
  <si>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</si>
  <si>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</si>
  <si>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</si>
  <si>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</si>
  <si>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</si>
  <si>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</si>
  <si>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</si>
  <si>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</si>
  <si>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</si>
  <si>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</si>
  <si>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</si>
  <si>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</si>
  <si>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</si>
  <si>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</si>
  <si>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</si>
  <si>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</si>
  <si>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</si>
  <si>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</si>
  <si>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</si>
  <si>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</si>
  <si>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</si>
  <si>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</si>
  <si>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</si>
  <si>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</si>
  <si>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</si>
  <si>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</si>
  <si>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</si>
  <si>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</si>
  <si>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</si>
  <si>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</si>
  <si>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</si>
  <si>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</si>
  <si>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</si>
  <si>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</si>
  <si>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</si>
  <si>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</si>
  <si>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</si>
  <si>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</si>
  <si>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</si>
  <si>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</si>
  <si>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</si>
  <si>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</si>
  <si>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</si>
  <si>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</si>
  <si>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</si>
  <si>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</si>
  <si>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</si>
  <si>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</si>
  <si>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</si>
  <si>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</si>
  <si>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</si>
  <si>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</si>
  <si>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</si>
  <si>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</si>
  <si>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</si>
  <si>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</si>
  <si>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</si>
  <si>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</si>
  <si>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</si>
  <si>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</si>
  <si>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</si>
  <si>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</si>
  <si>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</si>
  <si>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</si>
  <si>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</si>
  <si>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</si>
  <si>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</si>
  <si>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</si>
  <si>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</si>
  <si>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</si>
  <si>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</si>
  <si>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</si>
  <si>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</si>
  <si>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</si>
  <si>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</si>
  <si>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</si>
  <si>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</si>
  <si>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</si>
  <si>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</si>
  <si>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</si>
  <si>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</si>
  <si>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</si>
  <si>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</si>
  <si>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</si>
  <si>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</si>
  <si>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</si>
  <si>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</si>
  <si>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</si>
  <si>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</si>
  <si>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</si>
  <si>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</si>
  <si>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</si>
  <si>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</si>
  <si>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</si>
  <si>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</si>
  <si>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</si>
  <si>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</si>
  <si>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</si>
  <si>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</si>
  <si>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</si>
  <si>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</si>
  <si>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</si>
  <si>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</si>
  <si>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</si>
  <si>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</si>
  <si>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</si>
  <si>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</si>
  <si>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</si>
  <si>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</si>
  <si>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</si>
  <si>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</si>
  <si>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</si>
  <si>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</si>
  <si>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</si>
  <si>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</si>
  <si>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</si>
  <si>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</si>
  <si>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</si>
  <si>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</si>
  <si>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</si>
  <si>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</si>
  <si>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</si>
  <si>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</si>
  <si>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</si>
  <si>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</si>
  <si>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</si>
  <si>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</si>
  <si>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</si>
  <si>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</si>
  <si>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</si>
  <si>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</si>
  <si>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</si>
  <si>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</si>
  <si>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</si>
  <si>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</si>
  <si>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</si>
  <si>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</si>
  <si>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</si>
  <si>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</si>
  <si>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</si>
  <si>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</si>
  <si>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</si>
  <si>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</si>
  <si>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</si>
  <si>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</si>
  <si>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</si>
  <si>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</si>
  <si>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</si>
  <si>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</si>
  <si>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</si>
  <si>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</si>
  <si>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</si>
  <si>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</si>
  <si>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</si>
  <si>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</si>
  <si>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</si>
  <si>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</si>
  <si>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</si>
  <si>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</si>
  <si>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</si>
  <si>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</si>
  <si>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</si>
  <si>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</si>
  <si>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</si>
  <si>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</si>
  <si>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</si>
  <si>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</si>
  <si>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</si>
  <si>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</si>
  <si>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</si>
  <si>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</si>
  <si>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</si>
  <si>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</si>
  <si>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</si>
  <si>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</si>
  <si>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</si>
  <si>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</si>
  <si>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</si>
  <si>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</si>
  <si>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</si>
  <si>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</si>
  <si>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</si>
  <si>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</si>
  <si>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</si>
  <si>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</si>
  <si>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</si>
  <si>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</si>
  <si>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</si>
  <si>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</si>
  <si>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</si>
  <si>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</si>
  <si>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</si>
  <si>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</si>
  <si>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</si>
  <si>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</si>
  <si>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</si>
  <si>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</si>
  <si>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</si>
  <si>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</si>
  <si>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</si>
  <si>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</si>
  <si>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</si>
  <si>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</si>
  <si>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</si>
  <si>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</si>
  <si>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</si>
  <si>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</si>
  <si>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</si>
  <si>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</si>
  <si>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</si>
  <si>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</si>
  <si>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</si>
  <si>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</si>
  <si>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</si>
  <si>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</si>
  <si>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</si>
  <si>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</si>
  <si>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</si>
  <si>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</si>
  <si>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</si>
  <si>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</si>
  <si>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</si>
  <si>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</si>
  <si>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</si>
  <si>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</si>
  <si>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</si>
  <si>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</si>
  <si>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</si>
  <si>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</si>
  <si>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</si>
  <si>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</si>
  <si>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</si>
  <si>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</si>
  <si>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</si>
  <si>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</si>
  <si>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</si>
  <si>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</si>
  <si>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</si>
  <si>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</si>
  <si>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</si>
  <si>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</si>
  <si>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</si>
  <si>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</si>
  <si>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</si>
  <si>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</si>
  <si>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</si>
  <si>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</si>
  <si>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</si>
  <si>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</si>
  <si>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</si>
  <si>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</si>
  <si>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</si>
  <si>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</si>
  <si>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</si>
  <si>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</si>
  <si>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</si>
  <si>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</si>
  <si>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</si>
  <si>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</si>
  <si>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</si>
  <si>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</si>
  <si>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</si>
  <si>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</si>
  <si>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</si>
  <si>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</si>
  <si>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</si>
  <si>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</si>
  <si>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</si>
  <si>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</si>
  <si>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</si>
  <si>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</si>
  <si>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</si>
  <si>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</si>
  <si>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</si>
  <si>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</si>
  <si>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</si>
  <si>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</si>
  <si>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</si>
  <si>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</si>
  <si>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</si>
  <si>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</si>
  <si>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</si>
  <si>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</si>
  <si>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</si>
  <si>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</si>
  <si>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</si>
  <si>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</si>
  <si>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</si>
  <si>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</si>
  <si>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</si>
  <si>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</si>
  <si>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</si>
  <si>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</si>
  <si>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</si>
  <si>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</si>
  <si>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</si>
  <si>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</si>
  <si>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</si>
  <si>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</si>
  <si>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</si>
  <si>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</si>
  <si>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</si>
  <si>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</si>
  <si>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</si>
  <si>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</si>
  <si>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</si>
  <si>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</si>
  <si>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</si>
  <si>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</si>
  <si>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</si>
  <si>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</si>
  <si>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</si>
  <si>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</si>
  <si>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</si>
  <si>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</si>
  <si>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</si>
  <si>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</si>
  <si>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</si>
  <si>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</si>
  <si>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</si>
  <si>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</si>
  <si>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</si>
  <si>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</si>
  <si>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</si>
  <si>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</si>
  <si>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</si>
  <si>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</si>
  <si>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</si>
  <si>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</si>
  <si>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</si>
  <si>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</si>
  <si>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</si>
  <si>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</si>
  <si>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</si>
  <si>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</si>
  <si>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</si>
  <si>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</si>
  <si>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</si>
  <si>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</si>
  <si>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</si>
  <si>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</si>
  <si>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</si>
  <si>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</si>
  <si>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</si>
  <si>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</si>
  <si>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</si>
  <si>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</si>
  <si>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</si>
  <si>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</si>
  <si>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</si>
  <si>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</si>
  <si>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</si>
  <si>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</si>
  <si>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</si>
  <si>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</si>
  <si>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</si>
  <si>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</si>
  <si>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</si>
  <si>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</si>
  <si>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</si>
  <si>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</si>
  <si>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</si>
  <si>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</si>
  <si>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</si>
  <si>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</si>
  <si>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</si>
  <si>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</si>
  <si>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</si>
  <si>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</si>
  <si>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</si>
  <si>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</si>
  <si>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</si>
  <si>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</si>
  <si>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</si>
  <si>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</si>
  <si>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</si>
  <si>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</si>
  <si>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</si>
  <si>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</si>
  <si>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</si>
  <si>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</si>
  <si>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</si>
  <si>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</si>
  <si>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</si>
  <si>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</si>
  <si>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</si>
  <si>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</si>
  <si>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</si>
  <si>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</si>
  <si>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</si>
  <si>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</si>
  <si>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</si>
  <si>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</si>
  <si>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</si>
  <si>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</si>
  <si>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</si>
  <si>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</si>
  <si>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</si>
  <si>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</si>
  <si>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</si>
  <si>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</si>
  <si>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</si>
  <si>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</si>
  <si>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</si>
  <si>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</si>
  <si>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</si>
  <si>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</si>
  <si>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</si>
  <si>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</si>
  <si>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</si>
  <si>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</si>
  <si>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</si>
  <si>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</si>
  <si>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</si>
  <si>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</si>
  <si>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</si>
  <si>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</si>
  <si>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</si>
  <si>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</si>
  <si>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</si>
  <si>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</si>
  <si>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</si>
  <si>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</si>
  <si>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</si>
  <si>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</si>
  <si>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</si>
  <si>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</si>
  <si>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</si>
  <si>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</si>
  <si>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</si>
  <si>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</si>
  <si>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</si>
  <si>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</si>
  <si>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</si>
  <si>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</si>
  <si>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</si>
  <si>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</si>
  <si>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</si>
  <si>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</si>
  <si>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</si>
  <si>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</si>
  <si>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</si>
  <si>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</si>
  <si>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</si>
  <si>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</si>
  <si>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</si>
  <si>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</si>
  <si>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</si>
  <si>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</si>
  <si>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</si>
  <si>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</si>
  <si>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</si>
  <si>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</si>
  <si>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</si>
  <si>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</si>
  <si>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</si>
  <si>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</si>
  <si>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</si>
  <si>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</si>
  <si>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</si>
  <si>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</si>
  <si>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</si>
  <si>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</si>
  <si>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</si>
  <si>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</si>
  <si>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</si>
  <si>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</si>
  <si>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</si>
  <si>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</si>
  <si>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</si>
  <si>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</si>
  <si>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</si>
  <si>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</si>
  <si>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</si>
  <si>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</si>
  <si>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</si>
  <si>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</si>
  <si>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</si>
  <si>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</si>
  <si>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</si>
  <si>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</si>
  <si>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</si>
  <si>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</si>
  <si>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</si>
  <si>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</si>
  <si>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</si>
  <si>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</si>
  <si>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</si>
  <si>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</si>
  <si>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</si>
  <si>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</si>
  <si>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</si>
  <si>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</si>
  <si>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</si>
  <si>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</si>
  <si>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</si>
  <si>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</si>
  <si>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</si>
  <si>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</si>
  <si>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</si>
  <si>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</si>
  <si>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</si>
  <si>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</si>
  <si>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</si>
  <si>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</si>
  <si>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</si>
  <si>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</si>
  <si>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</si>
  <si>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</si>
  <si>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</si>
  <si>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</si>
  <si>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</si>
  <si>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</si>
  <si>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</si>
  <si>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</si>
  <si>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</si>
  <si>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</si>
  <si>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</si>
  <si>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</si>
  <si>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</si>
  <si>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</si>
  <si>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</si>
  <si>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</si>
  <si>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</si>
  <si>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</si>
  <si>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</si>
  <si>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</si>
  <si>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</si>
  <si>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</si>
  <si>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</si>
  <si>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</si>
  <si>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</si>
  <si>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</si>
  <si>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</si>
  <si>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</si>
  <si>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</si>
  <si>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</si>
  <si>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</si>
  <si>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</si>
  <si>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</si>
  <si>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</si>
  <si>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</si>
  <si>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</si>
  <si>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</si>
  <si>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</si>
  <si>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</si>
  <si>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</si>
  <si>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</si>
  <si>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</si>
  <si>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</si>
  <si>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</si>
  <si>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</si>
  <si>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</si>
  <si>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</si>
  <si>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</si>
  <si>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</si>
  <si>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</si>
  <si>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</si>
  <si>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</si>
  <si>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</si>
  <si>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</si>
  <si>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</si>
  <si>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</si>
  <si>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</si>
  <si>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</si>
  <si>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</si>
  <si>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</si>
  <si>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</si>
  <si>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</si>
  <si>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</si>
  <si>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</si>
  <si>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</si>
  <si>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</si>
  <si>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</si>
  <si>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</si>
  <si>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</si>
  <si>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</si>
  <si>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</si>
  <si>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</si>
  <si>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</si>
  <si>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</si>
  <si>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</si>
  <si>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</si>
  <si>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</si>
  <si>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</si>
  <si>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</si>
  <si>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</si>
  <si>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</si>
  <si>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</si>
  <si>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</si>
  <si>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</si>
  <si>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</si>
  <si>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</si>
  <si>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</si>
  <si>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</si>
  <si>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</si>
  <si>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</si>
  <si>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</si>
  <si>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</si>
  <si>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</si>
  <si>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</si>
  <si>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</si>
  <si>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</si>
  <si>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</si>
  <si>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</si>
  <si>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</si>
  <si>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</si>
  <si>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</si>
  <si>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</si>
  <si>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</si>
  <si>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</si>
  <si>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</si>
  <si>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</si>
  <si>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</si>
  <si>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</si>
  <si>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</si>
  <si>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</si>
  <si>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</si>
  <si>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</si>
  <si>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</si>
  <si>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</si>
  <si>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</si>
  <si>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</si>
  <si>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</si>
  <si>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</si>
  <si>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</si>
  <si>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</si>
  <si>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</si>
  <si>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</si>
  <si>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</si>
  <si>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</si>
  <si>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</si>
  <si>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</si>
  <si>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</si>
  <si>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</si>
  <si>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</si>
  <si>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</si>
  <si>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</si>
  <si>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</si>
  <si>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</si>
  <si>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</si>
  <si>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</si>
  <si>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</si>
  <si>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</si>
  <si>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</si>
  <si>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</si>
  <si>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</si>
  <si>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</si>
  <si>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</si>
  <si>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</si>
  <si>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</si>
  <si>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</si>
  <si>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</si>
  <si>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</si>
  <si>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</si>
  <si>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</si>
  <si>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</si>
  <si>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</si>
  <si>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</si>
  <si>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</si>
  <si>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</si>
  <si>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</si>
  <si>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</si>
  <si>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</si>
  <si>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</si>
  <si>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</si>
  <si>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</si>
  <si>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</si>
  <si>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</si>
  <si>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</si>
  <si>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</si>
  <si>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</si>
  <si>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</si>
  <si>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</si>
  <si>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</si>
  <si>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</si>
  <si>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</si>
  <si>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</si>
  <si>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</si>
  <si>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</si>
  <si>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</si>
  <si>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</si>
  <si>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</si>
  <si>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</si>
  <si>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</si>
  <si>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</si>
  <si>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</si>
  <si>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</si>
  <si>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</si>
  <si>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</si>
  <si>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</si>
  <si>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</si>
  <si>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</si>
  <si>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</si>
  <si>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</si>
  <si>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</si>
  <si>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</si>
  <si>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</si>
  <si>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</si>
  <si>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</si>
  <si>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</si>
  <si>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</si>
  <si>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</si>
  <si>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</si>
  <si>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</si>
  <si>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</si>
  <si>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</si>
  <si>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</si>
  <si>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</si>
  <si>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</si>
  <si>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</si>
  <si>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</si>
  <si>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</si>
  <si>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</si>
  <si>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</si>
  <si>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</si>
  <si>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</si>
  <si>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</si>
  <si>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</si>
  <si>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</si>
  <si>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</si>
  <si>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</si>
  <si>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</si>
  <si>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</si>
  <si>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</si>
  <si>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</si>
  <si>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</si>
  <si>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</si>
  <si>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</si>
  <si>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</si>
  <si>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</si>
  <si>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</si>
  <si>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</si>
  <si>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</si>
  <si>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</si>
  <si>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</si>
  <si>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</si>
  <si>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</si>
  <si>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</si>
  <si>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</si>
  <si>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</si>
  <si>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</si>
  <si>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</si>
  <si>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</si>
  <si>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</si>
  <si>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</si>
  <si>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</si>
  <si>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</si>
  <si>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</si>
  <si>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</si>
  <si>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</si>
  <si>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</si>
  <si>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</si>
  <si>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</si>
  <si>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</si>
  <si>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</si>
  <si>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</si>
  <si>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</si>
  <si>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</si>
  <si>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</si>
  <si>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</si>
  <si>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</si>
  <si>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</si>
  <si>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</si>
  <si>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</si>
  <si>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</si>
  <si>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</si>
  <si>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</si>
  <si>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</si>
  <si>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</si>
  <si>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</si>
  <si>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</si>
  <si>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</si>
  <si>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</si>
  <si>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</si>
  <si>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</si>
  <si>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</si>
  <si>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</si>
  <si>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</si>
  <si>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</si>
  <si>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</si>
  <si>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</si>
  <si>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</si>
  <si>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</si>
  <si>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</si>
  <si>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</si>
  <si>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</si>
  <si>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</si>
  <si>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</si>
  <si>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</si>
  <si>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</si>
  <si>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</si>
  <si>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</si>
  <si>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</si>
  <si>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</si>
  <si>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</si>
  <si>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</si>
  <si>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</si>
  <si>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</si>
  <si>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</si>
  <si>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</si>
  <si>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</si>
  <si>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</si>
  <si>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</si>
  <si>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</si>
  <si>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</si>
  <si>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</si>
  <si>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</si>
  <si>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</si>
  <si>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</si>
  <si>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</si>
  <si>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</si>
  <si>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</si>
  <si>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</si>
  <si>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</si>
  <si>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</si>
  <si>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</si>
  <si>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</si>
  <si>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</si>
  <si>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</si>
  <si>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</si>
  <si>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</si>
  <si>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</si>
  <si>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</si>
  <si>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</si>
  <si>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</si>
  <si>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</si>
  <si>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</si>
  <si>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</si>
  <si>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</si>
  <si>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</si>
  <si>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</si>
  <si>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</si>
  <si>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</si>
  <si>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</si>
  <si>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</si>
  <si>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</si>
  <si>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</si>
  <si>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</si>
  <si>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</si>
  <si>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</si>
  <si>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</si>
  <si>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</si>
  <si>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</si>
  <si>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</si>
  <si>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</si>
  <si>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</si>
  <si>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</si>
  <si>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</si>
  <si>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</si>
  <si>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</si>
  <si>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</si>
  <si>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</si>
  <si>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</si>
  <si>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</si>
  <si>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</si>
  <si>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</si>
  <si>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</si>
  <si>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</si>
  <si>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</si>
  <si>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</si>
  <si>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</si>
  <si>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</si>
  <si>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</si>
  <si>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</si>
  <si>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</si>
  <si>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</si>
  <si>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</si>
  <si>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</si>
  <si>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</si>
  <si>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</si>
  <si>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</si>
  <si>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</si>
  <si>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</si>
  <si>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</si>
  <si>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</si>
  <si>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</si>
  <si>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</si>
  <si>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</si>
  <si>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</si>
  <si>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</si>
  <si>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</si>
  <si>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</si>
  <si>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</si>
  <si>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</si>
  <si>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</si>
  <si>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</si>
  <si>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</si>
  <si>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</si>
  <si>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</si>
  <si>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</si>
  <si>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</si>
  <si>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</si>
  <si>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</si>
  <si>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</si>
  <si>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</si>
  <si>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</si>
  <si>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</si>
  <si>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</si>
  <si>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</si>
  <si>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</si>
  <si>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</si>
  <si>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</si>
  <si>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</si>
  <si>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</si>
  <si>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</si>
  <si>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</si>
  <si>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</si>
  <si>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</si>
  <si>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</si>
  <si>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</si>
  <si>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</si>
  <si>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</si>
  <si>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</si>
  <si>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</si>
  <si>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</si>
  <si>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</si>
  <si>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</si>
  <si>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</si>
  <si>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</si>
  <si>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</si>
  <si>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</si>
  <si>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</si>
  <si>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</si>
  <si>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</si>
  <si>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</si>
  <si>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</si>
  <si>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</si>
  <si>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</si>
  <si>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</si>
  <si>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</si>
  <si>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</si>
  <si>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</si>
  <si>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</si>
  <si>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</si>
  <si>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</si>
  <si>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</si>
  <si>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</si>
  <si>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</si>
  <si>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</si>
  <si>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</si>
  <si>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</si>
  <si>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</si>
  <si>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</si>
  <si>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</si>
  <si>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</si>
  <si>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</si>
  <si>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</si>
  <si>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</si>
  <si>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</si>
  <si>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</si>
  <si>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</si>
  <si>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</si>
  <si>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</si>
  <si>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</si>
  <si>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</si>
  <si>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</si>
  <si>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</si>
  <si>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</si>
  <si>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</si>
  <si>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</si>
  <si>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</si>
  <si>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</si>
  <si>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</si>
  <si>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</si>
  <si>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</si>
  <si>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</si>
  <si>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</si>
  <si>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</si>
  <si>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</si>
  <si>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</si>
  <si>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</si>
  <si>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</si>
  <si>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</si>
  <si>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</si>
  <si>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</si>
  <si>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</si>
  <si>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</si>
  <si>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</si>
  <si>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</si>
  <si>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</si>
  <si>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</si>
  <si>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</si>
  <si>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</si>
  <si>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</si>
  <si>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</si>
  <si>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</si>
  <si>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</si>
  <si>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</si>
  <si>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</si>
  <si>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</si>
  <si>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</si>
  <si>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</si>
  <si>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</si>
  <si>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</si>
  <si>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</si>
  <si>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</si>
  <si>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</si>
  <si>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</si>
  <si>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</si>
  <si>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</si>
  <si>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</si>
  <si>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</si>
  <si>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</si>
  <si>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</si>
  <si>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</si>
  <si>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</si>
  <si>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</si>
  <si>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</si>
  <si>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</si>
  <si>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</si>
  <si>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</si>
  <si>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</si>
  <si>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</si>
  <si>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</si>
  <si>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</si>
  <si>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</si>
  <si>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</si>
  <si>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</si>
  <si>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</si>
  <si>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</si>
  <si>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</si>
  <si>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</si>
  <si>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</si>
  <si>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</si>
  <si>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</si>
  <si>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</si>
  <si>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</si>
  <si>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</si>
  <si>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</si>
  <si>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</si>
  <si>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</si>
  <si>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</si>
  <si>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</si>
  <si>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</si>
  <si>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</si>
  <si>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</si>
  <si>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</si>
  <si>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</si>
  <si>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</si>
  <si>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</si>
  <si>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</si>
  <si>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</si>
  <si>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</si>
  <si>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</si>
  <si>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</si>
  <si>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</si>
  <si>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</si>
  <si>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</si>
  <si>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</si>
  <si>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</si>
  <si>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</si>
  <si>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</si>
  <si>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</si>
  <si>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</si>
  <si>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</si>
  <si>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</si>
  <si>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</si>
  <si>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</si>
  <si>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</si>
  <si>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</si>
  <si>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</si>
  <si>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</si>
  <si>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</si>
  <si>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</si>
  <si>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</si>
  <si>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</si>
  <si>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</si>
  <si>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</si>
  <si>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</si>
  <si>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</si>
  <si>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</si>
  <si>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</si>
  <si>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</si>
  <si>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</si>
  <si>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</si>
  <si>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</si>
  <si>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</si>
  <si>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</si>
  <si>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</si>
  <si>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</si>
  <si>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</si>
  <si>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</si>
  <si>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</si>
  <si>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</si>
  <si>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</si>
  <si>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</si>
  <si>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</si>
  <si>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</si>
  <si>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</si>
  <si>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</si>
  <si>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</si>
  <si>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</si>
  <si>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</si>
  <si>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</si>
  <si>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</si>
  <si>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</si>
  <si>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</si>
  <si>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</si>
  <si>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</si>
  <si>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</si>
  <si>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</si>
  <si>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</si>
  <si>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</si>
  <si>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</si>
  <si>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</si>
  <si>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</si>
  <si>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</si>
  <si>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</si>
  <si>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</si>
  <si>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</si>
  <si>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</si>
  <si>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</si>
  <si>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</si>
  <si>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</si>
  <si>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</si>
  <si>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</si>
  <si>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</si>
  <si>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</si>
  <si>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</si>
  <si>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</si>
  <si>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</si>
  <si>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</si>
  <si>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</si>
  <si>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</si>
  <si>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</si>
  <si>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</si>
  <si>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</si>
  <si>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</si>
  <si>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</si>
  <si>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</si>
  <si>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</si>
  <si>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</si>
  <si>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</si>
  <si>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</si>
  <si>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</si>
  <si>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</si>
  <si>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</si>
  <si>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</si>
  <si>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</si>
  <si>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</si>
  <si>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</si>
  <si>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</si>
  <si>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</si>
  <si>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</si>
  <si>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</si>
  <si>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</si>
  <si>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</si>
  <si>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</si>
  <si>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</si>
  <si>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</si>
  <si>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</si>
  <si>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</si>
  <si>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</si>
  <si>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</si>
  <si>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</si>
  <si>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</si>
  <si>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</si>
  <si>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</si>
  <si>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</si>
  <si>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</si>
  <si>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</si>
  <si>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</si>
  <si>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</si>
  <si>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</si>
  <si>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</si>
  <si>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</si>
  <si>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</si>
  <si>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</si>
  <si>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</si>
  <si>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</si>
  <si>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</si>
  <si>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</si>
  <si>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</si>
  <si>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</si>
  <si>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</si>
  <si>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</si>
  <si>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</si>
  <si>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</si>
  <si>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</si>
  <si>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</si>
  <si>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</si>
  <si>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</si>
  <si>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</si>
  <si>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</si>
  <si>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</si>
  <si>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</si>
  <si>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</si>
  <si>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</si>
  <si>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</si>
  <si>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</si>
  <si>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</si>
  <si>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</si>
  <si>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</si>
  <si>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</si>
  <si>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</si>
  <si>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</si>
  <si>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</si>
  <si>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</si>
  <si>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</si>
  <si>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</si>
  <si>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</si>
  <si>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</si>
  <si>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</si>
  <si>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</si>
  <si>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</si>
  <si>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</si>
  <si>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</si>
  <si>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</si>
  <si>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</si>
  <si>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</si>
  <si>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</si>
  <si>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</si>
  <si>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</si>
  <si>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</si>
  <si>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</si>
  <si>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</si>
  <si>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</si>
  <si>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</si>
  <si>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</si>
  <si>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</si>
  <si>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</si>
  <si>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</si>
  <si>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</si>
  <si>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</si>
  <si>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</si>
  <si>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</si>
  <si>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</si>
  <si>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</si>
  <si>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</si>
  <si>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</si>
  <si>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</si>
  <si>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</si>
  <si>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</si>
  <si>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</si>
  <si>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</si>
  <si>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</si>
  <si>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</si>
  <si>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</si>
  <si>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</si>
  <si>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</si>
  <si>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</si>
  <si>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</si>
  <si>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</si>
  <si>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</si>
  <si>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</si>
  <si>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</si>
  <si>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</si>
  <si>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</si>
  <si>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</si>
  <si>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</si>
  <si>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</si>
  <si>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</si>
  <si>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</si>
  <si>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</si>
  <si>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</si>
  <si>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</si>
  <si>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</si>
  <si>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</si>
  <si>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</si>
  <si>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</si>
  <si>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</si>
  <si>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</si>
  <si>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</si>
  <si>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</si>
  <si>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</si>
  <si>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</si>
  <si>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</si>
  <si>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</si>
  <si>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</si>
  <si>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</si>
  <si>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</si>
  <si>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</si>
  <si>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</si>
  <si>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</si>
  <si>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</si>
  <si>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</si>
  <si>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</si>
  <si>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</si>
  <si>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</si>
  <si>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</si>
  <si>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</si>
  <si>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</si>
  <si>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</si>
  <si>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</si>
  <si>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</si>
  <si>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</si>
  <si>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</si>
  <si>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</si>
  <si>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</si>
  <si>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</si>
  <si>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</si>
  <si>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</si>
  <si>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</si>
  <si>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</si>
  <si>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</si>
  <si>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</si>
  <si>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</si>
  <si>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</si>
  <si>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</si>
  <si>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</si>
  <si>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</si>
  <si>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</si>
  <si>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</si>
  <si>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</si>
  <si>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</si>
  <si>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</si>
  <si>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</si>
  <si>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</si>
  <si>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</si>
  <si>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</si>
  <si>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</si>
  <si>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</si>
  <si>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</si>
  <si>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</si>
  <si>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</si>
  <si>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</si>
  <si>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</si>
  <si>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</si>
  <si>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</si>
  <si>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</si>
  <si>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</si>
  <si>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</si>
  <si>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</si>
  <si>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</si>
  <si>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</si>
  <si>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</si>
  <si>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</si>
  <si>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</si>
  <si>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</si>
  <si>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</si>
  <si>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</si>
  <si>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</si>
  <si>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</si>
  <si>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</si>
  <si>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</si>
  <si>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</si>
  <si>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</si>
  <si>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</si>
  <si>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</si>
  <si>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</si>
  <si>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</si>
  <si>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</si>
  <si>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</si>
  <si>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</si>
  <si>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</si>
  <si>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</si>
  <si>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</si>
  <si>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</si>
  <si>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</si>
  <si>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</si>
  <si>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</si>
  <si>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</si>
  <si>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</si>
  <si>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</si>
  <si>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</si>
  <si>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</si>
  <si>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</si>
  <si>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</si>
  <si>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</si>
  <si>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</si>
  <si>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</si>
  <si>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</si>
  <si>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</si>
  <si>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</si>
  <si>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</si>
  <si>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</si>
  <si>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</si>
  <si>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</si>
  <si>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</si>
  <si>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</si>
  <si>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</si>
  <si>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</si>
  <si>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</si>
  <si>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</si>
  <si>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</si>
  <si>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</si>
  <si>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</si>
  <si>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</si>
  <si>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</si>
  <si>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</si>
  <si>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</si>
  <si>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</si>
  <si>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</si>
  <si>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</si>
  <si>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</si>
  <si>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</si>
  <si>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</si>
  <si>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</si>
  <si>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</si>
  <si>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</si>
  <si>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</si>
  <si>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</si>
  <si>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</si>
  <si>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</si>
  <si>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</si>
  <si>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</si>
  <si>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</si>
  <si>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</si>
  <si>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</si>
  <si>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</si>
  <si>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</si>
  <si>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</si>
  <si>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</si>
  <si>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</si>
  <si>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</si>
  <si>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</si>
  <si>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</si>
  <si>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</si>
  <si>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</si>
  <si>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</si>
  <si>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</si>
  <si>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</si>
  <si>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</si>
  <si>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</si>
  <si>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</si>
  <si>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</si>
  <si>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</si>
  <si>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</si>
  <si>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</si>
  <si>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</si>
  <si>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</si>
  <si>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</si>
  <si>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</si>
  <si>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</si>
  <si>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</si>
  <si>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</si>
  <si>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</si>
  <si>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</si>
  <si>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</si>
  <si>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</si>
  <si>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</si>
  <si>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</si>
  <si>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</si>
  <si>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</si>
  <si>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</si>
  <si>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</si>
  <si>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</si>
  <si>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</si>
  <si>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</si>
  <si>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</si>
  <si>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</si>
  <si>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</si>
  <si>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</si>
  <si>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</si>
  <si>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</si>
  <si>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</si>
  <si>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</si>
  <si>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</si>
  <si>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</si>
  <si>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</si>
  <si>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</si>
  <si>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</si>
  <si>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</si>
  <si>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</si>
  <si>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</si>
  <si>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</si>
  <si>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</si>
  <si>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</si>
  <si>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</si>
  <si>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</si>
  <si>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</si>
  <si>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</si>
  <si>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</si>
  <si>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</si>
  <si>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</si>
  <si>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</si>
  <si>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</si>
  <si>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</si>
  <si>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</si>
  <si>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</si>
  <si>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</si>
  <si>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</si>
  <si>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</si>
  <si>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</si>
  <si>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</si>
  <si>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</si>
  <si>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</si>
  <si>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</si>
  <si>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</si>
  <si>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</si>
  <si>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</si>
  <si>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</si>
  <si>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</si>
  <si>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</si>
  <si>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</si>
  <si>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</si>
  <si>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</si>
  <si>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</si>
  <si>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</si>
  <si>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</si>
  <si>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</si>
  <si>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</si>
  <si>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</si>
  <si>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</si>
  <si>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</si>
  <si>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</si>
  <si>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</si>
  <si>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</si>
  <si>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</si>
  <si>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</si>
  <si>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</si>
  <si>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</si>
  <si>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</si>
  <si>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</si>
  <si>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</si>
  <si>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</si>
  <si>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</si>
  <si>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</si>
  <si>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</si>
  <si>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</si>
  <si>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</si>
  <si>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</si>
  <si>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</si>
  <si>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</si>
  <si>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</si>
  <si>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</si>
  <si>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</si>
  <si>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</si>
  <si>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</si>
  <si>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</si>
  <si>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</si>
  <si>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</si>
  <si>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</si>
  <si>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</si>
  <si>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</si>
  <si>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</si>
  <si>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</si>
  <si>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</si>
  <si>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</si>
  <si>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</si>
  <si>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</si>
  <si>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</si>
  <si>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</si>
  <si>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</si>
  <si>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</si>
  <si>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</si>
  <si>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</si>
  <si>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</si>
  <si>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</si>
  <si>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</si>
  <si>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</si>
  <si>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</si>
  <si>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</si>
  <si>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</si>
  <si>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</si>
  <si>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</si>
  <si>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</si>
  <si>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</si>
  <si>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</si>
  <si>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</si>
  <si>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</si>
  <si>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</si>
  <si>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</si>
  <si>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</si>
  <si>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</si>
  <si>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</si>
  <si>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</si>
  <si>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</si>
  <si>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</si>
  <si>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</si>
  <si>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</si>
  <si>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</si>
  <si>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</si>
  <si>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</si>
  <si>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</si>
  <si>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</si>
  <si>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</si>
  <si>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</si>
  <si>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</si>
  <si>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</si>
  <si>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</si>
  <si>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</si>
  <si>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</si>
  <si>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</si>
  <si>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</si>
  <si>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</si>
  <si>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</si>
  <si>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</si>
  <si>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</si>
  <si>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</si>
  <si>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</si>
  <si>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</si>
  <si>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</si>
  <si>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</si>
  <si>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</si>
  <si>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</si>
  <si>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</si>
  <si>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</si>
  <si>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</si>
  <si>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</si>
  <si>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</si>
  <si>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</si>
  <si>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</si>
  <si>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</si>
  <si>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</si>
  <si>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</si>
  <si>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</si>
  <si>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</si>
  <si>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</si>
  <si>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</si>
  <si>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</si>
  <si>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</si>
  <si>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</si>
  <si>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</si>
  <si>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</si>
  <si>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</si>
  <si>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</si>
  <si>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</si>
  <si>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</si>
  <si>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</si>
  <si>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</si>
  <si>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</si>
  <si>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</si>
  <si>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</si>
  <si>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</si>
  <si>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</si>
  <si>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</si>
  <si>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</si>
  <si>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</si>
  <si>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</si>
  <si>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</si>
  <si>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</si>
  <si>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</si>
  <si>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</si>
  <si>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</si>
  <si>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</si>
  <si>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</si>
  <si>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</si>
  <si>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</si>
  <si>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</si>
  <si>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</si>
  <si>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</si>
  <si>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</si>
  <si>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</si>
  <si>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</si>
  <si>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</si>
  <si>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</si>
  <si>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</si>
  <si>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</si>
  <si>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</si>
  <si>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</si>
  <si>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</si>
  <si>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</si>
  <si>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</si>
  <si>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</si>
  <si>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</si>
  <si>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</si>
  <si>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</si>
  <si>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</si>
  <si>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</si>
  <si>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</si>
  <si>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</si>
  <si>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</si>
  <si>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</si>
  <si>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</si>
  <si>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</si>
  <si>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</si>
  <si>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</si>
  <si>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</si>
  <si>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</si>
  <si>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</si>
  <si>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</si>
  <si>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</si>
  <si>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</si>
  <si>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</si>
  <si>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</si>
  <si>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</si>
  <si>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</si>
  <si>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</si>
  <si>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</si>
  <si>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</si>
  <si>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</si>
  <si>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</si>
  <si>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</si>
  <si>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</si>
  <si>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</si>
  <si>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</si>
  <si>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</si>
  <si>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</si>
  <si>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</si>
  <si>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</si>
  <si>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</si>
  <si>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</si>
  <si>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</si>
  <si>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</si>
  <si>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</si>
  <si>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</si>
  <si>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</si>
  <si>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</si>
  <si>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</si>
  <si>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</si>
  <si>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</si>
  <si>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</si>
  <si>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</si>
  <si>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</si>
  <si>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</si>
  <si>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</si>
  <si>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</si>
  <si>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</si>
  <si>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</si>
  <si>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</si>
  <si>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</si>
  <si>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</si>
  <si>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</si>
  <si>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</si>
  <si>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</si>
  <si>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</si>
  <si>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</si>
  <si>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</si>
  <si>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</si>
  <si>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</si>
  <si>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</si>
  <si>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</si>
  <si>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</si>
  <si>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</si>
  <si>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</si>
  <si>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</si>
  <si>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</si>
  <si>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</si>
  <si>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</si>
  <si>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</si>
  <si>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</si>
  <si>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</si>
  <si>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</si>
  <si>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</si>
  <si>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</si>
  <si>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</si>
  <si>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</si>
  <si>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</si>
  <si>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</si>
  <si>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</si>
  <si>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</si>
  <si>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</si>
  <si>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</si>
  <si>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</si>
  <si>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</si>
  <si>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</si>
  <si>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</si>
  <si>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</si>
  <si>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</si>
  <si>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</si>
  <si>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</si>
  <si>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</si>
  <si>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</si>
  <si>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</si>
  <si>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</si>
  <si>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</si>
  <si>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</si>
  <si>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</si>
  <si>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</si>
  <si>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</si>
  <si>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</si>
  <si>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</si>
  <si>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</si>
  <si>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</si>
  <si>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</si>
  <si>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</si>
  <si>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</si>
  <si>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</si>
  <si>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</si>
  <si>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</si>
  <si>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</si>
  <si>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</si>
  <si>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</si>
  <si>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</si>
  <si>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</si>
  <si>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</si>
  <si>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</si>
  <si>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</si>
  <si>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</si>
  <si>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</si>
  <si>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</si>
  <si>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</si>
  <si>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</si>
  <si>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</si>
  <si>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</si>
  <si>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</si>
  <si>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</si>
  <si>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</si>
  <si>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</si>
  <si>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</si>
  <si>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</si>
  <si>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</si>
  <si>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</si>
  <si>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</si>
  <si>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</si>
  <si>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</si>
  <si>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</si>
  <si>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</si>
  <si>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</si>
  <si>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</si>
  <si>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</si>
  <si>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</si>
  <si>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</si>
  <si>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</si>
  <si>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</si>
  <si>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</si>
  <si>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</si>
  <si>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</si>
  <si>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</si>
  <si>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</si>
  <si>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</si>
  <si>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</si>
  <si>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</si>
  <si>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</si>
  <si>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</si>
  <si>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</si>
  <si>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</si>
  <si>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</si>
  <si>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</si>
  <si>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</si>
  <si>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</si>
  <si>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</si>
  <si>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</si>
  <si>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</si>
  <si>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</si>
  <si>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</si>
  <si>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</si>
  <si>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</si>
  <si>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</si>
  <si>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</si>
  <si>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</si>
  <si>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</si>
  <si>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</si>
  <si>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</si>
  <si>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</si>
  <si>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</si>
  <si>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</si>
  <si>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</si>
  <si>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</si>
  <si>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</si>
  <si>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</si>
  <si>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</si>
  <si>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</si>
  <si>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</si>
  <si>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</si>
  <si>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</si>
  <si>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</si>
  <si>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</si>
  <si>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</si>
  <si>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</si>
  <si>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</si>
  <si>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</si>
  <si>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</si>
  <si>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</si>
  <si>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</si>
  <si>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</si>
  <si>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</si>
  <si>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</si>
  <si>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</si>
  <si>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</si>
  <si>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</si>
  <si>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</si>
  <si>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</si>
  <si>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</si>
  <si>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</si>
  <si>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</si>
  <si>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</si>
  <si>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</si>
  <si>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</si>
  <si>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</si>
  <si>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</si>
  <si>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</si>
  <si>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</si>
  <si>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</si>
  <si>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</si>
  <si>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</si>
  <si>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</si>
  <si>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</si>
  <si>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</si>
  <si>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</si>
  <si>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</si>
  <si>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</si>
  <si>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</si>
  <si>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</si>
  <si>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</si>
  <si>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</si>
  <si>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</si>
  <si>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</si>
  <si>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</si>
  <si>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</si>
  <si>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</si>
  <si>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</si>
  <si>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</si>
  <si>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</si>
  <si>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</si>
  <si>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</si>
  <si>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</si>
  <si>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</si>
  <si>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</si>
  <si>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</si>
  <si>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</si>
  <si>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</si>
  <si>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</si>
  <si>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</si>
  <si>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</si>
  <si>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</si>
  <si>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</si>
  <si>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</si>
  <si>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</si>
  <si>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</si>
  <si>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</si>
  <si>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</si>
  <si>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</si>
  <si>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</si>
  <si>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</si>
  <si>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</si>
  <si>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</si>
  <si>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</si>
  <si>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</si>
  <si>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</si>
  <si>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</si>
  <si>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</si>
  <si>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</si>
  <si>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</si>
  <si>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</si>
  <si>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</si>
  <si>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</si>
  <si>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</si>
  <si>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</si>
  <si>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</si>
  <si>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</si>
  <si>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</si>
  <si>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</si>
  <si>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</si>
  <si>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</si>
  <si>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</si>
  <si>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</si>
  <si>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</si>
  <si>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</si>
  <si>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</si>
  <si>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</si>
  <si>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</si>
  <si>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</si>
  <si>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</si>
  <si>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</si>
  <si>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</si>
  <si>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</si>
  <si>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</si>
  <si>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</si>
  <si>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</si>
  <si>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</si>
  <si>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</si>
  <si>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</si>
  <si>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</si>
  <si>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</si>
  <si>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</si>
  <si>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</si>
  <si>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</si>
  <si>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</si>
  <si>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</si>
  <si>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</si>
  <si>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</si>
  <si>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</si>
  <si>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</si>
  <si>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</si>
  <si>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</si>
  <si>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</si>
  <si>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</si>
  <si>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</si>
  <si>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</si>
  <si>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</si>
  <si>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</si>
  <si>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</si>
  <si>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</si>
  <si>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</si>
  <si>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</si>
  <si>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</si>
  <si>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</si>
  <si>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</si>
  <si>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</si>
  <si>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</si>
  <si>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</si>
  <si>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</si>
  <si>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</si>
  <si>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</si>
  <si>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</si>
  <si>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</si>
  <si>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</si>
  <si>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</si>
  <si>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</si>
  <si>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</si>
  <si>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</si>
  <si>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</si>
  <si>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</si>
  <si>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</si>
  <si>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</si>
  <si>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</si>
  <si>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</si>
  <si>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</si>
  <si>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</si>
  <si>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</si>
  <si>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</si>
  <si>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</si>
  <si>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</si>
  <si>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</si>
  <si>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</si>
  <si>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</si>
  <si>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</si>
  <si>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</si>
  <si>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</si>
  <si>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</si>
  <si>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</si>
  <si>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</si>
  <si>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</si>
  <si>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</si>
  <si>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</si>
  <si>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</si>
  <si>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</si>
  <si>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</si>
  <si>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</si>
  <si>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</si>
  <si>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</si>
  <si>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</si>
  <si>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</si>
  <si>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</si>
  <si>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</si>
  <si>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</si>
  <si>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</si>
  <si>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</si>
  <si>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</si>
  <si>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</si>
  <si>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</si>
  <si>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</si>
  <si>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</si>
  <si>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</si>
  <si>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</si>
  <si>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</si>
  <si>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</si>
  <si>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</si>
  <si>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</si>
  <si>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</si>
  <si>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</si>
  <si>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</si>
  <si>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</si>
  <si>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</si>
  <si>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</si>
  <si>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</si>
  <si>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</si>
  <si>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</si>
  <si>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</si>
  <si>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</si>
  <si>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</si>
  <si>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</si>
  <si>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</si>
  <si>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</si>
  <si>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</si>
  <si>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</si>
  <si>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</si>
  <si>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</si>
  <si>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</si>
  <si>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</si>
  <si>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</si>
  <si>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</si>
  <si>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</si>
  <si>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</si>
  <si>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</si>
  <si>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</si>
  <si>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</si>
  <si>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</si>
  <si>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</si>
  <si>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</si>
  <si>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</si>
  <si>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</si>
  <si>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</si>
  <si>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</si>
  <si>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</si>
  <si>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</si>
  <si>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</si>
  <si>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</si>
  <si>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</si>
  <si>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</si>
  <si>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</si>
  <si>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</si>
  <si>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</si>
  <si>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</si>
  <si>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</si>
  <si>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</si>
  <si>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</si>
  <si>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</si>
  <si>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</si>
  <si>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</si>
  <si>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</si>
  <si>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</si>
  <si>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</si>
  <si>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</si>
  <si>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</si>
  <si>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</si>
  <si>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</si>
  <si>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</si>
  <si>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</si>
  <si>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</si>
  <si>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</si>
  <si>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</si>
  <si>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</si>
  <si>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</si>
  <si>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</si>
  <si>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</si>
  <si>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</si>
  <si>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</si>
  <si>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</si>
  <si>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</si>
  <si>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</si>
  <si>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</si>
  <si>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</si>
  <si>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</si>
  <si>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</si>
  <si>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</si>
  <si>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</si>
  <si>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</si>
  <si>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</si>
  <si>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</si>
  <si>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</si>
  <si>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</si>
  <si>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</si>
  <si>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</si>
  <si>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</si>
  <si>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</si>
  <si>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</si>
  <si>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</si>
  <si>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</si>
  <si>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</si>
  <si>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</si>
  <si>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</si>
  <si>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</si>
  <si>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</si>
  <si>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</si>
  <si>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</si>
  <si>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</si>
  <si>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</si>
  <si>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</si>
  <si>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</si>
  <si>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</si>
  <si>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</si>
  <si>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</si>
  <si>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</si>
  <si>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</si>
  <si>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</si>
  <si>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</si>
  <si>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</si>
  <si>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</si>
  <si>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</si>
  <si>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</si>
  <si>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</si>
  <si>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</si>
  <si>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</si>
  <si>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</si>
  <si>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</si>
  <si>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</si>
  <si>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</si>
  <si>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</si>
  <si>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</si>
  <si>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</si>
  <si>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</si>
  <si>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</si>
  <si>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</si>
  <si>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</si>
  <si>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</si>
  <si>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</si>
  <si>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</si>
  <si>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</si>
  <si>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</si>
  <si>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</si>
  <si>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</si>
  <si>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</si>
  <si>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</si>
  <si>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</si>
  <si>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</si>
  <si>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</si>
  <si>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</si>
  <si>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</si>
  <si>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</si>
  <si>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</si>
  <si>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</si>
  <si>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</si>
  <si>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</si>
  <si>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</si>
  <si>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</si>
  <si>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</si>
  <si>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</si>
  <si>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</si>
  <si>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</si>
  <si>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</si>
  <si>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</si>
  <si>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</si>
  <si>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</si>
  <si>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</si>
  <si>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</si>
  <si>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</si>
  <si>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</si>
  <si>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</si>
  <si>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</si>
  <si>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</si>
  <si>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</si>
  <si>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</si>
  <si>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</si>
  <si>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</si>
  <si>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</si>
  <si>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</si>
  <si>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</si>
  <si>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</si>
  <si>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</si>
  <si>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</si>
  <si>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</si>
  <si>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</si>
  <si>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</si>
  <si>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</si>
  <si>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</si>
  <si>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</si>
  <si>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</si>
  <si>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</si>
  <si>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</si>
  <si>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</si>
  <si>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</si>
  <si>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</si>
  <si>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</si>
  <si>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</si>
  <si>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</si>
  <si>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</si>
  <si>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</si>
  <si>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</si>
  <si>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</si>
  <si>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</si>
  <si>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</si>
  <si>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</si>
  <si>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</si>
  <si>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</si>
  <si>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</si>
  <si>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</si>
  <si>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</si>
  <si>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</si>
  <si>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</si>
  <si>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</si>
  <si>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</si>
  <si>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</si>
  <si>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</si>
  <si>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</si>
  <si>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</si>
  <si>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</si>
  <si>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</si>
  <si>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</si>
  <si>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</si>
  <si>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</si>
  <si>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</si>
  <si>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</si>
  <si>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</si>
  <si>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</si>
  <si>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</si>
  <si>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</si>
  <si>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</si>
  <si>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</si>
  <si>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</si>
  <si>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</si>
  <si>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</si>
  <si>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</si>
  <si>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</si>
  <si>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</si>
  <si>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</si>
  <si>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</si>
  <si>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</si>
  <si>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</si>
  <si>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</si>
  <si>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</si>
  <si>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</si>
  <si>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</si>
  <si>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</si>
  <si>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</si>
  <si>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</si>
  <si>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</si>
  <si>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</si>
  <si>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</si>
  <si>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</si>
  <si>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</si>
  <si>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</si>
  <si>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</si>
  <si>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</si>
  <si>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</si>
  <si>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</si>
  <si>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</si>
  <si>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</si>
  <si>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</si>
  <si>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</si>
  <si>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</si>
  <si>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</si>
  <si>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</si>
  <si>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</si>
  <si>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</si>
  <si>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</si>
  <si>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</si>
  <si>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</si>
  <si>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</si>
  <si>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</si>
  <si>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</si>
  <si>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</si>
  <si>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</si>
  <si>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</si>
  <si>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</si>
  <si>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</si>
  <si>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</si>
  <si>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</si>
  <si>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</si>
  <si>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</si>
  <si>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</si>
  <si>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</si>
  <si>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</si>
  <si>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</si>
  <si>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</si>
  <si>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</si>
  <si>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</si>
  <si>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</si>
  <si>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</si>
  <si>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</si>
  <si>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</si>
  <si>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</si>
  <si>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</si>
  <si>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</si>
  <si>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</si>
  <si>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</si>
  <si>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</si>
  <si>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</si>
  <si>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</si>
  <si>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</si>
  <si>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</si>
  <si>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</si>
  <si>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</si>
  <si>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</si>
  <si>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</si>
  <si>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</si>
  <si>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</si>
  <si>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</si>
  <si>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</si>
  <si>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</si>
  <si>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</si>
  <si>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</si>
  <si>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</si>
  <si>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</si>
  <si>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</si>
  <si>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</si>
  <si>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</si>
  <si>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</si>
  <si>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</si>
  <si>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</si>
  <si>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</si>
  <si>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</si>
  <si>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</si>
  <si>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</si>
  <si>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</si>
  <si>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</si>
  <si>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</si>
  <si>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</si>
  <si>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</si>
  <si>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</si>
  <si>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</si>
  <si>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</si>
  <si>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</si>
  <si>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</si>
  <si>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</si>
  <si>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</si>
  <si>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</si>
  <si>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</si>
  <si>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</si>
  <si>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</si>
  <si>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</si>
  <si>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</si>
  <si>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</si>
  <si>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</si>
  <si>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</si>
  <si>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</si>
  <si>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</si>
  <si>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</si>
  <si>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</si>
  <si>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</si>
  <si>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</si>
  <si>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</si>
  <si>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</si>
  <si>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</si>
  <si>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</si>
  <si>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</si>
  <si>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</si>
  <si>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</si>
  <si>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</si>
  <si>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</si>
  <si>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</si>
  <si>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</si>
  <si>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</si>
  <si>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</si>
  <si>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</si>
  <si>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</si>
  <si>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</si>
  <si>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</si>
  <si>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</si>
  <si>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</si>
  <si>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</si>
  <si>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</si>
  <si>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</si>
  <si>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</si>
  <si>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</si>
  <si>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</si>
  <si>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</si>
  <si>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</si>
  <si>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</si>
  <si>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</si>
  <si>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</si>
  <si>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</si>
  <si>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</si>
  <si>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</si>
  <si>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</si>
  <si>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</si>
  <si>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</si>
  <si>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</si>
  <si>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</si>
  <si>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</si>
  <si>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</si>
  <si>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</si>
  <si>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</si>
  <si>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</si>
  <si>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</si>
  <si>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</si>
  <si>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</si>
  <si>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</si>
  <si>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</si>
  <si>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</si>
  <si>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</si>
  <si>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</si>
  <si>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</si>
  <si>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</si>
  <si>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</si>
  <si>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</si>
  <si>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</si>
  <si>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</si>
  <si>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</si>
  <si>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</si>
  <si>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</si>
  <si>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</si>
  <si>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</si>
  <si>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</si>
  <si>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</si>
  <si>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</si>
  <si>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</si>
  <si>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</si>
  <si>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</si>
  <si>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</si>
  <si>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</si>
  <si>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</si>
  <si>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</si>
  <si>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</si>
  <si>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</si>
  <si>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</si>
  <si>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</si>
  <si>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</si>
  <si>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</si>
  <si>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</si>
  <si>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</si>
  <si>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</si>
  <si>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</si>
  <si>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</si>
  <si>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</si>
  <si>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</si>
  <si>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</si>
  <si>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</si>
  <si>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</si>
  <si>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</si>
  <si>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</si>
  <si>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</si>
  <si>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</si>
  <si>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</si>
  <si>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</si>
  <si>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</si>
  <si>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</si>
  <si>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</si>
  <si>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</si>
  <si>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</si>
  <si>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</si>
  <si>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</si>
  <si>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</si>
  <si>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</si>
  <si>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</si>
  <si>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</si>
  <si>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</si>
  <si>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</si>
  <si>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</si>
  <si>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</si>
  <si>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</si>
  <si>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</si>
  <si>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</si>
  <si>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</si>
  <si>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</si>
  <si>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</si>
  <si>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</si>
  <si>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</si>
  <si>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</si>
  <si>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</si>
  <si>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</si>
  <si>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</si>
  <si>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</si>
  <si>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</si>
  <si>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</si>
  <si>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</si>
  <si>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</si>
  <si>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</si>
  <si>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</si>
  <si>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</si>
  <si>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</si>
  <si>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</si>
  <si>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</si>
  <si>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</si>
  <si>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</si>
  <si>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</si>
  <si>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</si>
  <si>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</si>
  <si>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</si>
  <si>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</si>
  <si>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</si>
  <si>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</si>
  <si>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</si>
  <si>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</si>
  <si>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</si>
  <si>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</si>
  <si>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</si>
  <si>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</si>
  <si>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</si>
  <si>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</si>
  <si>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</si>
  <si>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</si>
  <si>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</si>
  <si>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</si>
  <si>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</si>
  <si>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</si>
  <si>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</si>
  <si>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</si>
  <si>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</si>
  <si>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</si>
  <si>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</si>
  <si>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</si>
  <si>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</si>
  <si>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</si>
  <si>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</si>
  <si>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</si>
  <si>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</si>
  <si>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</si>
  <si>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</si>
  <si>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</si>
  <si>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</si>
  <si>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</si>
  <si>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</si>
  <si>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</si>
  <si>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</si>
  <si>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</si>
  <si>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</si>
  <si>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</si>
  <si>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</si>
  <si>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</si>
  <si>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</si>
  <si>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</si>
  <si>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</si>
  <si>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</si>
  <si>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</si>
  <si>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</si>
  <si>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</si>
  <si>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</si>
  <si>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</si>
  <si>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</si>
  <si>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</si>
  <si>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</si>
  <si>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</si>
  <si>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</si>
  <si>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</si>
  <si>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</si>
  <si>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</si>
  <si>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</si>
  <si>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</si>
  <si>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</si>
  <si>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</si>
  <si>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</si>
  <si>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</si>
  <si>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</si>
  <si>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</si>
  <si>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</si>
  <si>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</si>
  <si>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</si>
  <si>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</si>
  <si>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</si>
  <si>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</si>
  <si>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</si>
  <si>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</si>
  <si>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</si>
  <si>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</si>
  <si>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</si>
  <si>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</si>
  <si>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</si>
  <si>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</si>
  <si>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</si>
  <si>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</si>
  <si>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</si>
  <si>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</si>
  <si>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</si>
  <si>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</si>
  <si>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</si>
  <si>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</si>
  <si>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</si>
  <si>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</si>
  <si>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</si>
  <si>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</si>
  <si>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</si>
  <si>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</si>
  <si>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</si>
  <si>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</si>
  <si>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</si>
  <si>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</si>
  <si>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</si>
  <si>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</si>
  <si>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</si>
  <si>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</si>
  <si>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</si>
  <si>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</si>
  <si>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</si>
  <si>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</si>
  <si>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</si>
  <si>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</si>
  <si>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</si>
  <si>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</si>
  <si>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</si>
  <si>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</si>
  <si>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</si>
  <si>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</si>
  <si>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</si>
  <si>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</si>
  <si>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</si>
  <si>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</si>
  <si>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</si>
  <si>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</si>
  <si>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</si>
  <si>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</si>
  <si>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</si>
  <si>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</si>
  <si>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</si>
  <si>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</si>
  <si>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</si>
  <si>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</si>
  <si>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</si>
  <si>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</si>
  <si>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</si>
  <si>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</si>
  <si>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</si>
  <si>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</si>
  <si>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</si>
  <si>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</si>
  <si>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</si>
  <si>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</si>
  <si>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</si>
  <si>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</si>
  <si>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</si>
  <si>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</si>
  <si>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</si>
  <si>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</si>
  <si>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</si>
  <si>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</si>
  <si>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</si>
  <si>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</si>
  <si>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</si>
  <si>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</si>
  <si>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</si>
  <si>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</si>
  <si>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</si>
  <si>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</si>
  <si>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</si>
  <si>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</si>
  <si>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</si>
  <si>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</si>
  <si>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</si>
  <si>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</si>
  <si>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</si>
  <si>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</si>
  <si>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</si>
  <si>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</si>
  <si>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</si>
  <si>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</si>
  <si>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</si>
  <si>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</si>
  <si>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</si>
  <si>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</si>
  <si>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</si>
  <si>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</si>
  <si>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</si>
  <si>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</si>
  <si>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</si>
  <si>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</si>
  <si>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</si>
  <si>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</si>
  <si>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</si>
  <si>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</si>
  <si>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</si>
  <si>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</si>
  <si>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</si>
  <si>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</si>
  <si>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</si>
  <si>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</si>
  <si>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</si>
  <si>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</si>
  <si>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</si>
  <si>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</si>
  <si>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</si>
  <si>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</si>
  <si>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</si>
  <si>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</si>
  <si>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</si>
  <si>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</si>
  <si>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</si>
  <si>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</si>
  <si>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</si>
  <si>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</si>
  <si>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</si>
  <si>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</si>
  <si>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</si>
  <si>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</si>
  <si>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</si>
  <si>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</si>
  <si>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</si>
  <si>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</si>
  <si>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</si>
  <si>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</si>
  <si>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</si>
  <si>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</si>
  <si>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</si>
  <si>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</si>
  <si>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</si>
  <si>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</si>
  <si>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</si>
  <si>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</si>
  <si>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</si>
  <si>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</si>
  <si>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</si>
  <si>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</si>
  <si>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</si>
  <si>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</si>
  <si>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</si>
  <si>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</si>
  <si>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</si>
  <si>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</si>
  <si>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</si>
  <si>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</si>
  <si>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</si>
  <si>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</si>
  <si>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</si>
  <si>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</si>
  <si>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</si>
  <si>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</si>
  <si>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</si>
  <si>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</si>
  <si>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</si>
  <si>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</si>
  <si>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</si>
  <si>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</si>
  <si>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</si>
  <si>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</si>
  <si>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</si>
  <si>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</si>
  <si>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</si>
  <si>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</si>
  <si>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</si>
  <si>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</si>
  <si>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</si>
  <si>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</si>
  <si>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</si>
  <si>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</si>
  <si>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</si>
  <si>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</si>
  <si>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</si>
  <si>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</si>
  <si>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</si>
  <si>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</si>
  <si>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</si>
  <si>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</si>
  <si>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</si>
  <si>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</si>
  <si>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</si>
  <si>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</si>
  <si>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</si>
  <si>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</si>
  <si>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</si>
  <si>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</si>
  <si>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</si>
  <si>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</si>
  <si>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</si>
  <si>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</si>
  <si>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</si>
  <si>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</si>
  <si>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</si>
  <si>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</si>
  <si>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</si>
  <si>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</si>
  <si>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</si>
  <si>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</si>
  <si>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</si>
  <si>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</si>
  <si>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</si>
  <si>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</si>
  <si>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</si>
  <si>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</si>
  <si>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</si>
  <si>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</si>
  <si>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</si>
  <si>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</si>
  <si>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</si>
  <si>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</si>
  <si>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</si>
  <si>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</si>
  <si>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</si>
  <si>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</si>
  <si>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</si>
  <si>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</si>
  <si>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</si>
  <si>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</si>
  <si>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</si>
  <si>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</si>
  <si>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</si>
  <si>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</si>
  <si>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</si>
  <si>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</si>
  <si>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</si>
  <si>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</si>
  <si>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</si>
  <si>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</si>
  <si>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</si>
  <si>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</si>
  <si>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</si>
  <si>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</si>
  <si>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</si>
  <si>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</si>
  <si>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</si>
  <si>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</si>
  <si>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</si>
  <si>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</si>
  <si>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</si>
  <si>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</si>
  <si>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</si>
  <si>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</si>
  <si>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</si>
  <si>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</si>
  <si>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</si>
  <si>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</si>
  <si>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</si>
  <si>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</si>
  <si>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</si>
  <si>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</si>
  <si>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</si>
  <si>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</si>
  <si>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</si>
  <si>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</si>
  <si>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</si>
  <si>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</si>
  <si>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</si>
  <si>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</si>
  <si>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</si>
  <si>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</si>
  <si>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</si>
  <si>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</si>
  <si>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</si>
  <si>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</si>
  <si>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</si>
  <si>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</si>
  <si>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</si>
  <si>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</si>
  <si>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</si>
  <si>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</si>
  <si>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</si>
  <si>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</si>
  <si>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</si>
  <si>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</si>
  <si>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</si>
  <si>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</si>
  <si>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</si>
  <si>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</si>
  <si>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</si>
  <si>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</si>
  <si>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</si>
  <si>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</si>
  <si>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</si>
  <si>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</si>
  <si>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</si>
  <si>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</si>
  <si>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</si>
  <si>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</si>
  <si>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</si>
  <si>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</si>
  <si>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</si>
  <si>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</si>
  <si>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</si>
  <si>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</si>
  <si>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</si>
  <si>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</si>
  <si>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</si>
  <si>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</si>
  <si>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</si>
  <si>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</si>
  <si>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</si>
  <si>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</si>
  <si>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</si>
  <si>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</si>
  <si>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</si>
  <si>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</si>
  <si>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</si>
  <si>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</si>
  <si>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</si>
  <si>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</si>
  <si>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</si>
  <si>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</si>
  <si>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</si>
  <si>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</si>
  <si>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</si>
  <si>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</si>
  <si>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</si>
  <si>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</si>
  <si>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</si>
  <si>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</si>
  <si>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</si>
  <si>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</si>
  <si>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</si>
  <si>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</si>
  <si>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</si>
  <si>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</si>
  <si>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</si>
  <si>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</si>
  <si>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</si>
  <si>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</si>
  <si>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</si>
  <si>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</si>
  <si>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</si>
  <si>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</si>
  <si>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</si>
  <si>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</si>
  <si>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</si>
  <si>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</si>
  <si>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</si>
  <si>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</si>
  <si>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</si>
  <si>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</si>
  <si>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</si>
  <si>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</si>
  <si>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</si>
  <si>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</si>
  <si>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</si>
  <si>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</si>
  <si>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</si>
  <si>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</si>
  <si>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</si>
  <si>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</si>
  <si>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</si>
  <si>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</si>
  <si>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</si>
  <si>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</si>
  <si>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</si>
  <si>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</si>
  <si>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</si>
  <si>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</si>
  <si>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</si>
  <si>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</si>
  <si>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</si>
  <si>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</si>
  <si>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</si>
  <si>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</si>
  <si>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</si>
  <si>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</si>
  <si>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</si>
  <si>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</si>
  <si>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</si>
  <si>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</si>
  <si>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</si>
  <si>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</si>
  <si>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</si>
  <si>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</si>
  <si>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</si>
  <si>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</si>
  <si>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</si>
  <si>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</si>
  <si>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</si>
  <si>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</si>
  <si>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</si>
  <si>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</si>
  <si>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</si>
  <si>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</si>
  <si>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</si>
  <si>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</si>
  <si>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</si>
  <si>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</si>
  <si>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</si>
  <si>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</si>
  <si>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</si>
  <si>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</si>
  <si>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</si>
  <si>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</si>
  <si>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</si>
  <si>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</si>
  <si>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</si>
  <si>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</si>
  <si>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</si>
  <si>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</si>
  <si>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</si>
  <si>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</si>
  <si>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</si>
  <si>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</si>
  <si>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</si>
  <si>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</si>
  <si>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</si>
  <si>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</si>
  <si>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</si>
  <si>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</si>
  <si>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</si>
  <si>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</si>
  <si>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</si>
  <si>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</si>
  <si>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</si>
  <si>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</si>
  <si>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</si>
  <si>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</si>
  <si>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</si>
  <si>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</si>
  <si>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</si>
  <si>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</si>
  <si>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</si>
  <si>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</si>
  <si>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</si>
  <si>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</si>
  <si>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</si>
  <si>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</si>
  <si>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</si>
  <si>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</si>
  <si>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</si>
  <si>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</si>
  <si>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</si>
  <si>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</si>
  <si>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</si>
  <si>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</si>
  <si>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</si>
  <si>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</si>
  <si>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</si>
  <si>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</si>
  <si>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</si>
  <si>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</si>
  <si>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</si>
  <si>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</si>
  <si>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</si>
  <si>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</si>
  <si>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</si>
  <si>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</si>
  <si>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</si>
  <si>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</si>
  <si>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</si>
  <si>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</si>
  <si>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</si>
  <si>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</si>
  <si>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</si>
  <si>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</si>
  <si>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</si>
  <si>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</si>
  <si>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</si>
  <si>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</si>
  <si>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</si>
  <si>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</si>
  <si>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</si>
  <si>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</si>
  <si>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</si>
  <si>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</si>
  <si>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</si>
  <si>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</si>
  <si>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</si>
  <si>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</si>
  <si>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</si>
  <si>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</si>
  <si>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</si>
  <si>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</si>
  <si>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</si>
  <si>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</si>
  <si>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</si>
  <si>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</si>
  <si>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</si>
  <si>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</si>
  <si>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</si>
  <si>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</si>
  <si>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</si>
  <si>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</si>
  <si>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</si>
  <si>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</si>
  <si>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</si>
  <si>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</si>
  <si>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</si>
  <si>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</si>
  <si>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</si>
  <si>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</si>
  <si>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</si>
  <si>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</si>
  <si>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</si>
  <si>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</si>
  <si>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</si>
  <si>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</si>
  <si>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</si>
  <si>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</si>
  <si>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</si>
  <si>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</si>
  <si>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</si>
  <si>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</si>
  <si>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</si>
  <si>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</si>
  <si>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</si>
  <si>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</si>
  <si>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</si>
  <si>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</si>
  <si>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</si>
  <si>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</si>
  <si>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</si>
  <si>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</si>
  <si>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</si>
  <si>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</si>
  <si>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</si>
  <si>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</si>
  <si>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</si>
  <si>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</si>
  <si>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</si>
  <si>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</si>
  <si>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</si>
  <si>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</si>
  <si>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</si>
  <si>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</si>
  <si>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</si>
  <si>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</si>
  <si>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</si>
  <si>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</si>
  <si>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</si>
  <si>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</si>
  <si>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</si>
  <si>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</si>
  <si>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</si>
  <si>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</si>
  <si>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</si>
  <si>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</si>
  <si>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</si>
  <si>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</si>
  <si>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</si>
  <si>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</si>
  <si>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</si>
  <si>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</si>
  <si>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</si>
  <si>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</si>
  <si>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</si>
  <si>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</si>
  <si>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</si>
  <si>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</si>
  <si>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</si>
  <si>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</si>
  <si>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</si>
  <si>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</si>
  <si>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</si>
  <si>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</si>
  <si>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</si>
  <si>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</si>
  <si>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</si>
  <si>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</si>
  <si>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</si>
  <si>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</si>
  <si>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</si>
  <si>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</si>
  <si>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</si>
  <si>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</si>
  <si>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</si>
  <si>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</si>
  <si>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</si>
  <si>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</si>
  <si>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</si>
  <si>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</si>
  <si>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</si>
  <si>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</si>
  <si>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</si>
  <si>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</si>
  <si>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</si>
  <si>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</si>
  <si>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</si>
  <si>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</si>
  <si>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</si>
  <si>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</si>
  <si>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</si>
  <si>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</si>
  <si>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</si>
  <si>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</si>
  <si>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</si>
  <si>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</si>
  <si>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</si>
  <si>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</si>
  <si>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</si>
  <si>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</si>
  <si>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</si>
  <si>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</si>
  <si>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</si>
  <si>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</si>
  <si>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</si>
  <si>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</si>
  <si>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</si>
  <si>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</si>
  <si>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</si>
  <si>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</si>
  <si>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</si>
  <si>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</si>
  <si>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</si>
  <si>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</si>
  <si>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</si>
  <si>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</si>
  <si>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</si>
  <si>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</si>
  <si>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</si>
  <si>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</si>
  <si>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</si>
  <si>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</si>
  <si>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</si>
  <si>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</si>
  <si>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</si>
  <si>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</si>
  <si>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</si>
  <si>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</si>
  <si>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</si>
  <si>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</si>
  <si>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</si>
  <si>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</si>
  <si>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</si>
  <si>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</si>
  <si>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</si>
  <si>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</si>
  <si>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</si>
  <si>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</si>
  <si>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</si>
  <si>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</si>
  <si>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</si>
  <si>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</si>
  <si>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</si>
  <si>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</si>
  <si>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</si>
  <si>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</si>
  <si>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</si>
  <si>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</si>
  <si>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</si>
  <si>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</si>
  <si>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</si>
  <si>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</si>
  <si>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</si>
  <si>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</si>
  <si>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</si>
  <si>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</si>
  <si>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</si>
  <si>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</si>
  <si>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</si>
  <si>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</si>
  <si>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</si>
  <si>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</si>
  <si>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</si>
  <si>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</si>
  <si>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</si>
  <si>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</si>
  <si>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</si>
  <si>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</si>
  <si>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</si>
  <si>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</si>
  <si>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</si>
  <si>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</si>
  <si>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</si>
  <si>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</si>
  <si>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</si>
  <si>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</si>
  <si>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</si>
  <si>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</si>
  <si>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</si>
  <si>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</si>
  <si>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</si>
  <si>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</si>
  <si>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</si>
  <si>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</si>
  <si>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</si>
  <si>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</si>
  <si>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</si>
  <si>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</si>
  <si>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</si>
  <si>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</si>
  <si>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</si>
  <si>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</si>
  <si>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</si>
  <si>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</si>
  <si>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</si>
  <si>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</si>
  <si>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</si>
  <si>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</si>
  <si>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</si>
  <si>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</si>
  <si>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</si>
  <si>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</si>
  <si>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</si>
  <si>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</si>
  <si>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</si>
  <si>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</si>
  <si>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</si>
  <si>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</si>
  <si>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</si>
  <si>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</si>
  <si>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</si>
  <si>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</si>
  <si>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</si>
  <si>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</si>
  <si>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</si>
  <si>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</si>
  <si>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</si>
  <si>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</si>
  <si>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</si>
  <si>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</si>
  <si>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</si>
  <si>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</si>
  <si>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</si>
  <si>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</si>
  <si>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</si>
  <si>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</si>
  <si>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</si>
  <si>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</si>
  <si>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</si>
  <si>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</si>
  <si>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</si>
  <si>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</si>
  <si>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</si>
  <si>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</si>
  <si>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</si>
  <si>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</si>
  <si>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</si>
  <si>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</si>
  <si>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</si>
  <si>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</si>
  <si>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</si>
  <si>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</si>
  <si>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</si>
  <si>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</si>
  <si>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</si>
  <si>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</si>
  <si>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</si>
  <si>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</si>
  <si>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</si>
  <si>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</si>
  <si>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</si>
  <si>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</si>
  <si>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</si>
  <si>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</si>
  <si>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</si>
  <si>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</si>
  <si>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</si>
  <si>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</si>
  <si>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</si>
  <si>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</si>
  <si>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</si>
  <si>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</si>
  <si>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</si>
  <si>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</si>
  <si>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</si>
  <si>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</si>
  <si>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</si>
  <si>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</si>
  <si>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</si>
  <si>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</si>
  <si>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</si>
  <si>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</si>
  <si>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</si>
  <si>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</si>
  <si>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</si>
  <si>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</si>
  <si>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</si>
  <si>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</si>
  <si>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</si>
  <si>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</si>
  <si>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</si>
  <si>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</si>
  <si>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</si>
  <si>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</si>
  <si>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</si>
  <si>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</si>
  <si>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</si>
  <si>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</si>
  <si>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</si>
  <si>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</si>
  <si>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</si>
  <si>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</si>
  <si>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</si>
  <si>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</si>
  <si>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</si>
  <si>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</si>
  <si>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</si>
  <si>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</si>
  <si>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</si>
  <si>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</si>
  <si>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</si>
  <si>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</si>
  <si>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</si>
  <si>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</si>
  <si>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</si>
  <si>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</si>
  <si>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</si>
  <si>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</si>
  <si>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</si>
  <si>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</si>
  <si>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</si>
  <si>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</si>
  <si>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</si>
  <si>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</si>
  <si>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</si>
  <si>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</si>
  <si>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</si>
  <si>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</si>
  <si>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</si>
  <si>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</si>
  <si>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</si>
  <si>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</si>
  <si>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</si>
  <si>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</si>
  <si>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</si>
  <si>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</si>
  <si>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</si>
  <si>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</si>
  <si>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</si>
  <si>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</si>
  <si>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</si>
  <si>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</si>
  <si>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</si>
  <si>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</si>
  <si>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</si>
  <si>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</si>
  <si>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</si>
  <si>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</si>
  <si>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</si>
  <si>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</si>
  <si>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</si>
  <si>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</si>
  <si>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</si>
  <si>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</si>
  <si>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</si>
  <si>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</si>
  <si>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</si>
  <si>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</si>
  <si>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</si>
  <si>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</si>
  <si>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</si>
  <si>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</si>
  <si>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</si>
  <si>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</si>
  <si>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</si>
  <si>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</si>
  <si>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</si>
  <si>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</si>
  <si>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</si>
  <si>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</si>
  <si>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</si>
  <si>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</si>
  <si>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</si>
  <si>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</si>
  <si>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</si>
  <si>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</si>
  <si>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</si>
  <si>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</si>
  <si>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</si>
  <si>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</si>
  <si>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</si>
  <si>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</si>
  <si>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</si>
  <si>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</si>
  <si>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</si>
  <si>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</si>
  <si>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</si>
  <si>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</si>
  <si>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</si>
  <si>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</si>
  <si>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</si>
  <si>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</si>
  <si>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</si>
  <si>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</si>
  <si>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</si>
  <si>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</si>
  <si>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</si>
  <si>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</si>
  <si>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</si>
  <si>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</si>
  <si>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</si>
  <si>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</si>
  <si>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</si>
  <si>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</si>
  <si>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</si>
  <si>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</si>
  <si>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</si>
  <si>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</si>
  <si>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</si>
  <si>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</si>
  <si>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</si>
  <si>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</si>
  <si>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</si>
  <si>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</si>
  <si>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</si>
  <si>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</si>
  <si>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</si>
  <si>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</si>
  <si>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</si>
  <si>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</si>
  <si>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</si>
  <si>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</si>
  <si>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</si>
  <si>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</si>
  <si>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</si>
  <si>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</si>
  <si>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</si>
  <si>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</si>
  <si>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</si>
  <si>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</si>
  <si>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</si>
  <si>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</si>
  <si>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</si>
  <si>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</si>
  <si>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</si>
  <si>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</si>
  <si>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</si>
  <si>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</si>
  <si>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</si>
  <si>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</si>
  <si>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</si>
  <si>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</si>
  <si>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</si>
  <si>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</si>
  <si>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</si>
  <si>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</si>
  <si>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</si>
  <si>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</si>
  <si>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</si>
  <si>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</si>
  <si>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</si>
  <si>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</si>
  <si>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</si>
  <si>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</si>
  <si>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</si>
  <si>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</si>
  <si>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</si>
  <si>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</si>
  <si>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</si>
  <si>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</si>
  <si>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</si>
  <si>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</si>
  <si>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</si>
  <si>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</si>
  <si>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</si>
  <si>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</si>
  <si>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</si>
  <si>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</si>
  <si>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</si>
  <si>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</si>
  <si>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</si>
  <si>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</si>
  <si>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</si>
  <si>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</si>
  <si>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</si>
  <si>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</si>
  <si>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</si>
  <si>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</si>
  <si>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</si>
  <si>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</si>
  <si>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</si>
  <si>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</si>
  <si>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</si>
  <si>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</si>
  <si>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</si>
  <si>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</si>
  <si>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</si>
  <si>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</si>
  <si>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</si>
  <si>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</si>
  <si>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</si>
  <si>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</si>
  <si>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</si>
  <si>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</si>
  <si>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</si>
  <si>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</si>
  <si>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</si>
  <si>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</si>
  <si>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</si>
  <si>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</si>
  <si>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</si>
  <si>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</si>
  <si>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</si>
  <si>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</si>
  <si>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</si>
  <si>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</si>
  <si>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</si>
  <si>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</si>
  <si>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</si>
  <si>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</si>
  <si>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</si>
  <si>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</si>
  <si>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</si>
  <si>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</si>
  <si>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</si>
  <si>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</si>
  <si>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</si>
  <si>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</si>
  <si>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</si>
  <si>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</si>
  <si>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</si>
  <si>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</si>
  <si>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</si>
  <si>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</si>
  <si>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</si>
  <si>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</si>
  <si>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</si>
  <si>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</si>
  <si>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</si>
  <si>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</si>
  <si>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</si>
  <si>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</si>
  <si>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</si>
  <si>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</si>
  <si>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</si>
  <si>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</si>
  <si>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</si>
  <si>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</si>
  <si>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</si>
  <si>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</si>
  <si>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</si>
  <si>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</si>
  <si>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</si>
  <si>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</si>
  <si>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</si>
  <si>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</si>
  <si>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</si>
  <si>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</si>
  <si>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</si>
  <si>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</si>
  <si>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</si>
  <si>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</si>
  <si>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</si>
  <si>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</si>
  <si>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</si>
  <si>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</si>
  <si>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</si>
  <si>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</si>
  <si>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</si>
  <si>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</si>
  <si>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</si>
  <si>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</si>
  <si>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</si>
  <si>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</si>
  <si>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</si>
  <si>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</si>
  <si>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</si>
  <si>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</si>
  <si>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</si>
  <si>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</si>
  <si>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</si>
  <si>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</si>
  <si>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</si>
  <si>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</si>
  <si>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</si>
  <si>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</si>
  <si>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</si>
  <si>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</si>
  <si>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</si>
  <si>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</si>
  <si>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</si>
  <si>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</si>
  <si>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</si>
  <si>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</si>
  <si>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</si>
  <si>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</si>
  <si>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</si>
  <si>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</si>
  <si>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</si>
  <si>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</si>
  <si>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</si>
  <si>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</si>
  <si>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</si>
  <si>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</si>
  <si>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</si>
  <si>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</si>
  <si>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</si>
  <si>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</si>
  <si>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</si>
  <si>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</si>
  <si>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</si>
  <si>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</si>
  <si>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</si>
  <si>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</si>
  <si>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</si>
  <si>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</si>
  <si>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</si>
  <si>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</si>
  <si>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</si>
  <si>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</si>
  <si>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</si>
  <si>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</si>
  <si>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</si>
  <si>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</si>
  <si>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</si>
  <si>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</si>
  <si>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</si>
  <si>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</si>
  <si>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</si>
  <si>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</si>
  <si>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</si>
  <si>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</si>
  <si>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</si>
  <si>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</si>
  <si>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</si>
  <si>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</si>
  <si>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</si>
  <si>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</si>
  <si>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</si>
  <si>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</si>
  <si>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</si>
  <si>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</si>
  <si>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</si>
  <si>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</si>
  <si>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</si>
  <si>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</si>
  <si>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</si>
  <si>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</si>
  <si>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</si>
  <si>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</si>
  <si>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</si>
  <si>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</si>
  <si>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</si>
  <si>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</si>
  <si>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</si>
  <si>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</si>
  <si>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</si>
  <si>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</si>
  <si>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</si>
  <si>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</si>
  <si>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</si>
  <si>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</si>
  <si>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</si>
  <si>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</si>
  <si>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</si>
  <si>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</si>
  <si>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</si>
  <si>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</si>
  <si>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</si>
  <si>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</si>
  <si>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</si>
  <si>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</si>
  <si>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</si>
  <si>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</si>
  <si>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</si>
  <si>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</si>
  <si>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</si>
  <si>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</si>
  <si>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</si>
  <si>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</si>
  <si>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</si>
  <si>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</si>
  <si>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</si>
  <si>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</si>
  <si>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</si>
  <si>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</si>
  <si>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</si>
  <si>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</si>
  <si>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</si>
  <si>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</si>
  <si>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</si>
  <si>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</si>
  <si>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</si>
  <si>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</si>
  <si>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</si>
  <si>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</si>
  <si>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</si>
  <si>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</si>
  <si>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</si>
  <si>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</si>
  <si>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</si>
  <si>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</si>
  <si>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</si>
  <si>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</si>
  <si>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</si>
  <si>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</si>
  <si>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</si>
  <si>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</si>
  <si>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</si>
  <si>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</si>
  <si>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</si>
  <si>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</si>
  <si>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</si>
  <si>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</si>
  <si>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</si>
  <si>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</si>
  <si>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</si>
  <si>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</si>
  <si>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</si>
  <si>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</si>
  <si>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</si>
  <si>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</si>
  <si>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</si>
  <si>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</si>
  <si>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</si>
  <si>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</si>
  <si>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</si>
  <si>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</si>
  <si>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</si>
  <si>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</si>
  <si>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</si>
  <si>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</si>
  <si>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</si>
  <si>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</si>
  <si>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</si>
  <si>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</si>
  <si>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</si>
  <si>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</si>
  <si>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</si>
  <si>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</si>
  <si>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</si>
  <si>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</si>
  <si>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</si>
  <si>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</si>
  <si>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</si>
  <si>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</si>
  <si>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</si>
  <si>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</si>
  <si>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</si>
  <si>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</si>
  <si>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</si>
  <si>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</si>
  <si>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</si>
  <si>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</si>
  <si>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</si>
  <si>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</si>
  <si>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</si>
  <si>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</si>
  <si>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</si>
  <si>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</si>
  <si>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</si>
  <si>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</si>
  <si>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</si>
  <si>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</si>
  <si>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</si>
  <si>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</si>
  <si>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</si>
  <si>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</si>
  <si>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</si>
  <si>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</si>
  <si>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</si>
  <si>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</si>
  <si>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</si>
  <si>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</si>
  <si>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</si>
  <si>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</si>
  <si>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</si>
  <si>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</si>
  <si>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</si>
  <si>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</si>
  <si>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</si>
  <si>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</si>
  <si>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</si>
  <si>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</si>
  <si>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</si>
  <si>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</si>
  <si>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</si>
  <si>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</si>
  <si>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</si>
  <si>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</si>
  <si>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</si>
  <si>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</si>
  <si>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</si>
  <si>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</si>
  <si>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</si>
  <si>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</si>
  <si>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</si>
  <si>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</si>
  <si>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</si>
  <si>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</si>
  <si>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</si>
  <si>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</si>
  <si>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</si>
  <si>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</si>
  <si>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</si>
  <si>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</si>
  <si>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</si>
  <si>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</si>
  <si>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</si>
  <si>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</si>
  <si>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</si>
  <si>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</si>
  <si>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</si>
  <si>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</si>
  <si>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</si>
  <si>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</si>
  <si>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</si>
  <si>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</si>
  <si>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</si>
  <si>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</si>
  <si>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</si>
  <si>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</si>
  <si>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</si>
  <si>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</si>
  <si>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</si>
  <si>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</si>
  <si>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</si>
  <si>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</si>
  <si>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</si>
  <si>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</si>
  <si>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</si>
  <si>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</si>
  <si>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</si>
  <si>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</si>
  <si>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</si>
  <si>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</si>
  <si>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</si>
  <si>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</si>
  <si>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</si>
  <si>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</si>
  <si>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</si>
  <si>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</si>
  <si>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</si>
  <si>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</si>
  <si>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</si>
  <si>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</si>
  <si>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</si>
  <si>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</si>
  <si>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</si>
  <si>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</si>
  <si>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</si>
  <si>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</si>
  <si>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</si>
  <si>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</si>
  <si>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</si>
  <si>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</si>
  <si>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</si>
  <si>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</si>
  <si>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</si>
  <si>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</si>
  <si>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</si>
  <si>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</si>
  <si>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</si>
  <si>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</si>
  <si>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</si>
  <si>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</si>
  <si>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</si>
  <si>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</si>
  <si>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</si>
  <si>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</si>
  <si>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</si>
  <si>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</si>
  <si>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</si>
  <si>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</si>
  <si>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</si>
  <si>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</si>
  <si>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</si>
  <si>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</si>
  <si>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</si>
  <si>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</si>
  <si>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</si>
  <si>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</si>
  <si>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</si>
  <si>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</si>
  <si>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</si>
  <si>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</si>
  <si>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</si>
  <si>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</si>
  <si>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</si>
  <si>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</si>
  <si>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</si>
  <si>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</si>
  <si>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</si>
  <si>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</si>
  <si>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</si>
  <si>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</si>
  <si>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</si>
  <si>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</si>
  <si>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</si>
  <si>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</si>
  <si>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</si>
  <si>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</si>
  <si>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</si>
  <si>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</si>
  <si>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</si>
  <si>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</si>
  <si>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</si>
  <si>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</si>
  <si>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</si>
  <si>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</si>
  <si>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</si>
  <si>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</si>
  <si>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</si>
  <si>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</si>
  <si>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</si>
  <si>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</si>
  <si>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</si>
  <si>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</si>
  <si>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</si>
  <si>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</si>
  <si>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</si>
  <si>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</si>
  <si>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</si>
  <si>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</si>
  <si>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</si>
  <si>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</si>
  <si>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</si>
  <si>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</si>
  <si>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</si>
  <si>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</si>
  <si>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</si>
  <si>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</si>
  <si>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</si>
  <si>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</si>
  <si>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</si>
  <si>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</si>
  <si>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</si>
  <si>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</si>
  <si>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</si>
  <si>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</si>
  <si>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</si>
  <si>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</si>
  <si>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</si>
  <si>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</si>
  <si>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</si>
  <si>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</si>
  <si>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</si>
  <si>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</si>
  <si>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</si>
  <si>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</si>
  <si>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</si>
  <si>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</si>
  <si>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</si>
  <si>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</si>
  <si>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</si>
  <si>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</si>
  <si>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</si>
  <si>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</si>
  <si>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</si>
  <si>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</si>
  <si>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</si>
  <si>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</si>
  <si>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</si>
  <si>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</si>
  <si>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</si>
  <si>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</si>
  <si>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</si>
  <si>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</si>
  <si>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</si>
  <si>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</si>
  <si>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</si>
  <si>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</si>
  <si>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</si>
  <si>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</si>
  <si>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</si>
  <si>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</si>
  <si>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</si>
  <si>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</si>
  <si>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</si>
  <si>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</si>
  <si>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</si>
  <si>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</si>
  <si>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</si>
  <si>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</si>
  <si>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</si>
  <si>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</si>
  <si>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</si>
  <si>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</si>
  <si>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</si>
  <si>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</si>
  <si>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</si>
  <si>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</si>
  <si>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</si>
  <si>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</si>
  <si>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</si>
  <si>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</si>
  <si>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</si>
  <si>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</si>
  <si>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</si>
  <si>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</si>
  <si>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</si>
  <si>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</si>
  <si>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</si>
  <si>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</si>
  <si>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</si>
  <si>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</si>
  <si>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</si>
  <si>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</si>
  <si>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</si>
  <si>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</si>
  <si>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</si>
  <si>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</si>
  <si>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</si>
  <si>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</si>
  <si>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</si>
  <si>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</si>
  <si>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</si>
  <si>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</si>
  <si>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</si>
  <si>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</si>
  <si>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</si>
  <si>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</si>
  <si>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</si>
  <si>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</si>
  <si>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</si>
  <si>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</si>
  <si>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</si>
  <si>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</si>
  <si>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</si>
  <si>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</si>
  <si>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</si>
  <si>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</si>
  <si>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</si>
  <si>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</si>
  <si>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</si>
  <si>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</si>
  <si>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</si>
  <si>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</si>
  <si>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</si>
  <si>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</si>
  <si>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</si>
  <si>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</si>
  <si>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</si>
  <si>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</si>
  <si>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</si>
  <si>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</si>
  <si>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</si>
  <si>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</si>
  <si>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</si>
  <si>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</si>
  <si>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</si>
  <si>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</si>
  <si>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</si>
  <si>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</si>
  <si>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</si>
  <si>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</si>
  <si>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</si>
  <si>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</si>
  <si>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</si>
  <si>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</si>
  <si>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</si>
  <si>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</si>
  <si>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</si>
  <si>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</si>
  <si>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</si>
  <si>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</si>
  <si>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</si>
  <si>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</si>
  <si>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</si>
  <si>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</si>
  <si>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</si>
  <si>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</si>
  <si>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</si>
  <si>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</si>
  <si>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</si>
  <si>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</si>
  <si>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</si>
  <si>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</si>
  <si>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</si>
  <si>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</si>
  <si>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</si>
  <si>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</si>
  <si>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</si>
  <si>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</si>
  <si>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</si>
  <si>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</si>
  <si>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</si>
  <si>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</si>
  <si>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</si>
  <si>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</si>
  <si>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</si>
  <si>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</si>
  <si>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</si>
  <si>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</si>
  <si>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</si>
  <si>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</si>
  <si>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</si>
  <si>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</si>
  <si>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</si>
  <si>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</si>
  <si>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</si>
  <si>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</si>
  <si>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</si>
  <si>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</si>
  <si>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</si>
  <si>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</si>
  <si>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</si>
  <si>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</si>
  <si>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</si>
  <si>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</si>
  <si>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</si>
  <si>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</si>
  <si>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</si>
  <si>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</si>
  <si>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</si>
  <si>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</si>
  <si>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</si>
  <si>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</si>
  <si>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</si>
  <si>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</si>
  <si>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</si>
  <si>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</si>
  <si>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</si>
  <si>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</si>
  <si>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</si>
  <si>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</si>
  <si>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</si>
  <si>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</si>
  <si>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</si>
  <si>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</si>
  <si>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</si>
  <si>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</si>
  <si>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</si>
  <si>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</si>
  <si>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</si>
  <si>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</si>
  <si>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</si>
  <si>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</si>
  <si>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</si>
  <si>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</si>
  <si>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</si>
  <si>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</si>
  <si>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</si>
  <si>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</si>
  <si>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</si>
  <si>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</si>
  <si>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</si>
  <si>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</si>
  <si>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</si>
  <si>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</si>
  <si>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</si>
  <si>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</si>
  <si>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</si>
  <si>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</si>
  <si>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</si>
  <si>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</si>
  <si>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</si>
  <si>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</si>
  <si>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</si>
  <si>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</si>
  <si>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</si>
  <si>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</si>
  <si>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</si>
  <si>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</si>
  <si>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</si>
  <si>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</si>
  <si>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</si>
  <si>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</si>
  <si>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</si>
  <si>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</si>
  <si>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</si>
  <si>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</si>
  <si>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</si>
  <si>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</si>
  <si>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</si>
  <si>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</si>
  <si>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</si>
  <si>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</si>
  <si>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</si>
  <si>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</si>
  <si>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</si>
  <si>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</si>
  <si>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</si>
  <si>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</si>
  <si>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</si>
  <si>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</si>
  <si>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</si>
  <si>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</si>
  <si>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</si>
  <si>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</si>
  <si>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</si>
  <si>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</si>
  <si>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</si>
  <si>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</si>
  <si>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</si>
  <si>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</si>
  <si>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</si>
  <si>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</si>
  <si>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</si>
  <si>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</si>
  <si>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</si>
  <si>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</si>
  <si>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</si>
  <si>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</si>
  <si>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</si>
  <si>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</si>
  <si>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</si>
  <si>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</si>
  <si>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</si>
  <si>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</si>
  <si>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</si>
  <si>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</si>
  <si>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</si>
  <si>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</si>
  <si>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</si>
  <si>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</si>
  <si>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</si>
  <si>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</si>
  <si>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</si>
  <si>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</si>
  <si>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</si>
  <si>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</si>
  <si>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</si>
  <si>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</si>
  <si>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</si>
  <si>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</si>
  <si>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</si>
  <si>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</si>
  <si>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</si>
  <si>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</si>
  <si>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</si>
  <si>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</si>
  <si>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</si>
  <si>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</si>
  <si>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</si>
  <si>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</si>
  <si>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</si>
  <si>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</si>
  <si>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</si>
  <si>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</si>
  <si>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</si>
  <si>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</si>
  <si>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</si>
  <si>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</si>
  <si>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</si>
  <si>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</si>
  <si>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</si>
  <si>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</si>
  <si>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</si>
  <si>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</si>
  <si>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</si>
  <si>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</si>
  <si>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</si>
  <si>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</si>
  <si>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</si>
  <si>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</si>
  <si>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</si>
  <si>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</si>
  <si>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</si>
  <si>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</si>
  <si>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</si>
  <si>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</si>
  <si>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</si>
  <si>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</si>
  <si>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</si>
  <si>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</si>
  <si>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</si>
  <si>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</si>
  <si>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</si>
  <si>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</si>
  <si>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</si>
  <si>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</si>
  <si>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</si>
  <si>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</si>
  <si>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</si>
  <si>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</si>
  <si>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</si>
  <si>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</si>
  <si>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</si>
  <si>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</si>
  <si>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</si>
  <si>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</si>
  <si>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</si>
  <si>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</si>
  <si>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</si>
  <si>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</si>
  <si>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</si>
  <si>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</si>
  <si>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</si>
  <si>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</si>
  <si>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</si>
  <si>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</si>
  <si>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</si>
  <si>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</si>
  <si>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</si>
  <si>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</si>
  <si>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</si>
  <si>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</si>
  <si>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</si>
  <si>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</si>
  <si>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</si>
  <si>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</si>
  <si>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</si>
  <si>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</si>
  <si>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</si>
  <si>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</si>
  <si>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</si>
  <si>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</si>
  <si>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</si>
  <si>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</si>
  <si>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</si>
  <si>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</si>
  <si>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</si>
  <si>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</si>
  <si>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</si>
  <si>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</si>
  <si>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</si>
  <si>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</si>
  <si>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</si>
  <si>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</si>
  <si>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</si>
  <si>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</si>
  <si>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</si>
  <si>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</si>
  <si>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</si>
  <si>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</si>
  <si>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</si>
  <si>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</si>
  <si>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</si>
  <si>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</si>
  <si>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</si>
  <si>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</si>
  <si>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</si>
  <si>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</si>
  <si>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</si>
  <si>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</si>
  <si>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</si>
  <si>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</si>
  <si>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</si>
  <si>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</si>
  <si>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</si>
  <si>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</si>
  <si>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</si>
  <si>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</si>
  <si>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</si>
  <si>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</si>
  <si>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</si>
  <si>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</si>
  <si>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</si>
  <si>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</si>
  <si>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</si>
  <si>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</si>
  <si>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</si>
  <si>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</si>
  <si>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</si>
  <si>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</si>
  <si>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</si>
  <si>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</si>
  <si>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</si>
  <si>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</si>
  <si>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</si>
  <si>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</si>
  <si>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</si>
  <si>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</si>
  <si>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</si>
  <si>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</si>
  <si>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</si>
  <si>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</si>
  <si>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</si>
  <si>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</si>
  <si>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</si>
  <si>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</si>
  <si>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</si>
  <si>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</si>
  <si>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</si>
  <si>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</si>
  <si>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</si>
  <si>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</si>
  <si>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</si>
  <si>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</si>
  <si>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</si>
  <si>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</si>
  <si>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</si>
  <si>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</si>
  <si>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</si>
  <si>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</si>
  <si>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</si>
  <si>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</si>
  <si>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</si>
  <si>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</si>
  <si>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</si>
  <si>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</si>
  <si>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</si>
  <si>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</si>
  <si>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</si>
  <si>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</si>
  <si>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</si>
  <si>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</si>
  <si>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</si>
  <si>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</si>
  <si>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</si>
  <si>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</si>
  <si>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</si>
  <si>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</si>
  <si>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</si>
  <si>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</si>
  <si>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</si>
  <si>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</si>
  <si>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</si>
  <si>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</si>
  <si>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</si>
  <si>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</si>
  <si>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</si>
  <si>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</si>
  <si>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</si>
  <si>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</si>
  <si>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</si>
  <si>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</si>
  <si>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</si>
  <si>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</si>
  <si>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</si>
  <si>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</si>
  <si>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</si>
  <si>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</si>
  <si>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</si>
  <si>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</si>
  <si>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</si>
  <si>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</si>
  <si>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</si>
  <si>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</si>
  <si>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</si>
  <si>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</si>
  <si>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</si>
  <si>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</si>
  <si>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</si>
  <si>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</si>
  <si>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</si>
  <si>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</si>
  <si>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</si>
  <si>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</si>
  <si>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</si>
  <si>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</si>
  <si>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</si>
  <si>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</si>
  <si>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</si>
  <si>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</si>
  <si>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</si>
  <si>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</si>
  <si>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</si>
  <si>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</si>
  <si>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</si>
  <si>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</si>
  <si>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</si>
  <si>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</si>
  <si>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</si>
  <si>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</si>
  <si>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</si>
  <si>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</si>
  <si>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</si>
  <si>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</si>
  <si>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</si>
  <si>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</si>
  <si>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</si>
  <si>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</si>
  <si>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</si>
  <si>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</si>
  <si>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</si>
  <si>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</si>
  <si>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</si>
  <si>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</si>
  <si>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</si>
  <si>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</si>
  <si>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</si>
  <si>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</si>
  <si>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</si>
  <si>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</si>
  <si>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</si>
  <si>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</si>
  <si>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</si>
  <si>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</si>
  <si>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</si>
  <si>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</si>
  <si>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</si>
  <si>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</si>
  <si>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</si>
  <si>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</si>
  <si>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</si>
  <si>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</si>
  <si>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</si>
  <si>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</si>
  <si>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</si>
  <si>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</si>
  <si>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</si>
  <si>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</si>
  <si>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</si>
  <si>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</si>
  <si>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</si>
  <si>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</si>
  <si>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</si>
  <si>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</si>
  <si>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</si>
  <si>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</si>
  <si>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</si>
  <si>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</si>
  <si>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</si>
  <si>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</si>
  <si>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</si>
  <si>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</si>
  <si>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</si>
  <si>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</si>
  <si>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</si>
  <si>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</si>
  <si>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</si>
  <si>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</si>
  <si>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</si>
  <si>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</si>
  <si>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</si>
  <si>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</si>
  <si>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</si>
  <si>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</si>
  <si>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</si>
  <si>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</si>
  <si>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</si>
  <si>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</si>
  <si>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</si>
  <si>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</si>
  <si>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</si>
  <si>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</si>
  <si>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</si>
  <si>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</si>
  <si>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</si>
  <si>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</si>
  <si>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</si>
  <si>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</si>
  <si>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</si>
  <si>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</si>
  <si>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</si>
  <si>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</si>
  <si>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</si>
  <si>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</si>
  <si>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</si>
  <si>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</si>
  <si>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</si>
  <si>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</si>
  <si>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</si>
  <si>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</si>
  <si>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</si>
  <si>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</si>
  <si>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</si>
  <si>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</si>
  <si>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</si>
  <si>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</si>
  <si>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</si>
  <si>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</si>
  <si>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</si>
  <si>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</si>
  <si>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</si>
  <si>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</si>
  <si>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</si>
  <si>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</si>
  <si>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</si>
  <si>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</si>
  <si>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</si>
  <si>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</si>
  <si>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</si>
  <si>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</si>
  <si>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</si>
  <si>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</si>
  <si>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</si>
  <si>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</si>
  <si>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</si>
  <si>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</si>
  <si>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</si>
  <si>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</si>
  <si>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</si>
  <si>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</si>
  <si>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</si>
  <si>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</si>
  <si>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</si>
  <si>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</si>
  <si>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</si>
  <si>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</si>
  <si>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</si>
  <si>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</si>
  <si>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</si>
  <si>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</si>
  <si>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</si>
  <si>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</si>
  <si>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</si>
  <si>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</si>
  <si>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</si>
  <si>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</si>
  <si>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</si>
  <si>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</si>
  <si>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</si>
  <si>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</si>
  <si>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</si>
  <si>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</si>
  <si>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</si>
  <si>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</si>
  <si>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</si>
  <si>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</si>
  <si>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</si>
  <si>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</si>
  <si>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</si>
  <si>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</si>
  <si>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</si>
  <si>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</si>
  <si>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</si>
  <si>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</si>
  <si>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</si>
  <si>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</si>
  <si>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</si>
  <si>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</si>
  <si>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</si>
  <si>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</si>
  <si>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</si>
  <si>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</si>
  <si>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</si>
  <si>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</si>
  <si>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</si>
  <si>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</si>
  <si>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</si>
  <si>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</si>
  <si>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</si>
  <si>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</si>
  <si>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</si>
  <si>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</si>
  <si>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</si>
  <si>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</si>
  <si>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</si>
  <si>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</si>
  <si>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</si>
  <si>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</si>
  <si>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</si>
  <si>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</si>
  <si>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</si>
  <si>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</si>
  <si>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</si>
  <si>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</si>
  <si>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</si>
  <si>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</si>
  <si>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</si>
  <si>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</si>
  <si>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</si>
  <si>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</si>
  <si>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</si>
  <si>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</si>
  <si>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</si>
  <si>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</si>
  <si>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</si>
  <si>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</si>
  <si>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</si>
  <si>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</si>
  <si>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</si>
  <si>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</si>
  <si>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</si>
  <si>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</si>
  <si>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</si>
  <si>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</si>
  <si>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</si>
  <si>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</si>
  <si>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</si>
  <si>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</si>
  <si>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</si>
  <si>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</si>
  <si>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</si>
  <si>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</si>
  <si>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</si>
  <si>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</si>
  <si>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</si>
  <si>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</si>
  <si>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</si>
  <si>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</si>
  <si>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</si>
  <si>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</si>
  <si>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</si>
  <si>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</si>
  <si>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</si>
  <si>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</si>
  <si>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</si>
  <si>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</si>
  <si>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</si>
  <si>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</si>
  <si>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</si>
  <si>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</si>
  <si>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</si>
  <si>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</si>
  <si>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</si>
  <si>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</si>
  <si>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</si>
  <si>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</si>
  <si>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</si>
  <si>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</si>
  <si>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</si>
  <si>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</si>
  <si>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</si>
  <si>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</si>
  <si>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</si>
  <si>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</si>
  <si>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</si>
  <si>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</si>
  <si>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</si>
  <si>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</si>
  <si>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</si>
  <si>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</si>
  <si>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</si>
  <si>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</si>
  <si>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</si>
  <si>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</si>
  <si>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</si>
  <si>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</si>
  <si>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</si>
  <si>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</si>
  <si>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</si>
  <si>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</si>
  <si>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</si>
  <si>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</si>
  <si>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</si>
  <si>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</si>
  <si>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</si>
  <si>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</si>
  <si>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</si>
  <si>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</si>
  <si>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</si>
  <si>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</si>
  <si>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</si>
  <si>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</si>
  <si>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</si>
  <si>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</si>
  <si>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</si>
  <si>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</si>
  <si>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</si>
  <si>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</si>
  <si>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</si>
  <si>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</si>
  <si>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</si>
  <si>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</si>
  <si>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</si>
  <si>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</si>
  <si>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</si>
  <si>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</si>
  <si>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</si>
  <si>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</si>
  <si>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</si>
  <si>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</si>
  <si>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</si>
  <si>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</si>
  <si>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</si>
  <si>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</si>
  <si>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</si>
  <si>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</si>
  <si>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</si>
  <si>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</si>
  <si>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</si>
  <si>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</si>
  <si>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</si>
  <si>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</si>
  <si>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</si>
  <si>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</si>
  <si>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</si>
  <si>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</si>
  <si>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</si>
  <si>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</si>
  <si>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</si>
  <si>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</si>
  <si>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</si>
  <si>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</si>
  <si>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</si>
  <si>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</si>
  <si>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</si>
  <si>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</si>
  <si>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</si>
  <si>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</si>
  <si>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</si>
  <si>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</si>
  <si>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</si>
  <si>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</si>
  <si>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</si>
  <si>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</si>
  <si>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</si>
  <si>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</si>
  <si>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</si>
  <si>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</si>
  <si>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</si>
  <si>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</si>
  <si>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</si>
  <si>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</si>
  <si>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</si>
  <si>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</si>
  <si>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</si>
  <si>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</si>
  <si>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</si>
  <si>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</si>
  <si>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</si>
  <si>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</si>
  <si>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</si>
  <si>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</si>
  <si>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</si>
  <si>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</si>
  <si>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</si>
  <si>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</si>
  <si>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</si>
  <si>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</si>
  <si>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</si>
  <si>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</si>
  <si>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</si>
  <si>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</si>
  <si>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</si>
  <si>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</si>
  <si>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</si>
  <si>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</si>
  <si>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</si>
  <si>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</si>
  <si>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</si>
  <si>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</si>
  <si>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</si>
  <si>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</si>
  <si>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</si>
  <si>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</si>
  <si>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</si>
  <si>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</si>
  <si>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</si>
  <si>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</si>
  <si>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</si>
  <si>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</si>
  <si>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</si>
  <si>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</si>
  <si>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</si>
  <si>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</si>
  <si>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</si>
  <si>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</si>
  <si>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</si>
  <si>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</si>
  <si>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</si>
  <si>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</si>
  <si>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</si>
  <si>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</si>
  <si>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</si>
  <si>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</si>
  <si>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</si>
  <si>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</si>
  <si>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</si>
  <si>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</si>
  <si>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</si>
  <si>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</si>
  <si>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</si>
  <si>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</si>
  <si>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</si>
  <si>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</si>
  <si>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</si>
  <si>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</si>
  <si>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</si>
  <si>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</si>
  <si>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</si>
  <si>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</si>
  <si>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</si>
  <si>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</si>
  <si>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</si>
  <si>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</si>
  <si>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</si>
  <si>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</si>
  <si>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</si>
  <si>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</si>
  <si>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</si>
  <si>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</si>
  <si>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</si>
  <si>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</si>
  <si>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</si>
  <si>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</si>
  <si>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</si>
  <si>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</si>
  <si>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</si>
  <si>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</si>
  <si>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</si>
  <si>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</si>
  <si>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</si>
  <si>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</si>
  <si>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</si>
  <si>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</si>
  <si>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</si>
  <si>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</si>
  <si>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</si>
  <si>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</si>
  <si>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</si>
  <si>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</si>
  <si>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</si>
  <si>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</si>
  <si>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</si>
  <si>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</si>
  <si>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</si>
  <si>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</si>
  <si>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</si>
  <si>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</si>
  <si>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</si>
  <si>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</si>
  <si>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</si>
  <si>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</si>
  <si>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</si>
  <si>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</si>
  <si>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</si>
  <si>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</si>
  <si>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</si>
  <si>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</si>
  <si>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</si>
  <si>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</si>
  <si>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</si>
  <si>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</si>
  <si>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</si>
  <si>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</si>
  <si>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</si>
  <si>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</si>
  <si>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</si>
  <si>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</si>
  <si>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</si>
  <si>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</si>
  <si>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</si>
  <si>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</si>
  <si>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</si>
  <si>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</si>
  <si>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</si>
  <si>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</si>
  <si>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</si>
  <si>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</si>
  <si>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</si>
  <si>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</si>
  <si>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</si>
  <si>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</si>
  <si>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</si>
  <si>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</si>
  <si>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</si>
  <si>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</si>
  <si>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</si>
  <si>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</si>
  <si>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</si>
  <si>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</si>
  <si>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</si>
  <si>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</si>
  <si>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</si>
  <si>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</si>
  <si>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</si>
  <si>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</si>
  <si>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</si>
  <si>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</si>
  <si>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</si>
  <si>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</si>
  <si>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</si>
  <si>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</si>
  <si>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</si>
  <si>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</si>
  <si>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</si>
  <si>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</si>
  <si>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</si>
  <si>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</si>
  <si>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</si>
  <si>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</si>
  <si>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</si>
  <si>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</si>
  <si>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</si>
  <si>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</si>
  <si>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</si>
  <si>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</si>
  <si>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</si>
  <si>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</si>
  <si>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</si>
  <si>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</si>
  <si>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</si>
  <si>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</si>
  <si>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</si>
  <si>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</si>
  <si>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</si>
  <si>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</si>
  <si>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</si>
  <si>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</si>
  <si>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</si>
  <si>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</si>
  <si>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</si>
  <si>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</si>
  <si>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</si>
  <si>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</si>
  <si>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</si>
  <si>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</si>
  <si>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</si>
  <si>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</si>
  <si>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</si>
  <si>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</si>
  <si>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</si>
  <si>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</si>
  <si>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</si>
  <si>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</si>
  <si>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</si>
  <si>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</si>
  <si>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</si>
  <si>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</si>
  <si>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</si>
  <si>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</si>
  <si>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</si>
  <si>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</si>
  <si>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</si>
  <si>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</si>
  <si>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</si>
  <si>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</si>
  <si>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</si>
  <si>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</si>
  <si>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</si>
  <si>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</si>
  <si>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</si>
  <si>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</si>
  <si>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</si>
  <si>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</si>
  <si>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</si>
  <si>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</si>
  <si>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</si>
  <si>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</si>
  <si>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</si>
  <si>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</si>
  <si>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</si>
  <si>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</si>
  <si>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</si>
  <si>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</si>
  <si>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</si>
  <si>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</si>
  <si>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</si>
  <si>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</si>
  <si>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</si>
  <si>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</si>
  <si>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</si>
  <si>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</si>
  <si>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</si>
  <si>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</si>
  <si>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</si>
  <si>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</si>
  <si>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</si>
  <si>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</si>
  <si>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</si>
  <si>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</si>
  <si>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</si>
  <si>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</si>
  <si>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</si>
  <si>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</si>
  <si>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</si>
  <si>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</si>
  <si>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</si>
  <si>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</si>
  <si>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</si>
  <si>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</si>
  <si>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</si>
  <si>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</si>
  <si>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</si>
  <si>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</si>
  <si>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</si>
  <si>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</si>
  <si>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</si>
  <si>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</si>
  <si>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</si>
  <si>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</si>
  <si>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</si>
  <si>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</si>
  <si>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</si>
  <si>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</si>
  <si>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</si>
  <si>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</si>
  <si>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</si>
  <si>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</si>
  <si>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</si>
  <si>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</si>
  <si>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</si>
  <si>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</si>
  <si>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</si>
  <si>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</si>
  <si>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</si>
  <si>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</si>
  <si>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</si>
  <si>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</si>
  <si>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</si>
  <si>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</si>
  <si>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</si>
  <si>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</si>
  <si>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</si>
  <si>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</si>
  <si>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</si>
  <si>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</si>
  <si>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</si>
  <si>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</si>
  <si>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</si>
  <si>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</si>
  <si>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</si>
  <si>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</si>
  <si>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</si>
  <si>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</si>
  <si>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</si>
  <si>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</si>
  <si>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</si>
  <si>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</si>
  <si>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</si>
  <si>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</si>
  <si>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</si>
  <si>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</si>
  <si>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</si>
  <si>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</si>
  <si>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</si>
  <si>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</si>
  <si>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</si>
  <si>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</si>
  <si>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</si>
  <si>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</si>
  <si>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</si>
  <si>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</si>
  <si>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</si>
  <si>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</si>
  <si>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</si>
  <si>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</si>
  <si>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</si>
  <si>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</si>
  <si>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</si>
  <si>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</si>
  <si>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</si>
  <si>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</si>
  <si>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</si>
  <si>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</si>
  <si>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</si>
  <si>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</si>
  <si>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</si>
  <si>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</si>
  <si>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</si>
  <si>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</si>
  <si>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</si>
  <si>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</si>
  <si>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</si>
  <si>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</si>
  <si>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</si>
  <si>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</si>
  <si>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</si>
  <si>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</si>
  <si>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</si>
  <si>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</si>
  <si>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</si>
  <si>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</si>
  <si>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</si>
  <si>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</si>
  <si>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</si>
  <si>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</si>
  <si>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</si>
  <si>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</si>
  <si>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</si>
  <si>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</si>
  <si>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</si>
  <si>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</si>
  <si>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</si>
  <si>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</si>
  <si>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</si>
  <si>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</si>
  <si>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</si>
  <si>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</si>
  <si>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</si>
  <si>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</si>
  <si>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</si>
  <si>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</si>
  <si>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</si>
  <si>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</si>
  <si>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</si>
  <si>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</si>
  <si>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</si>
  <si>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</si>
  <si>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</si>
  <si>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</si>
  <si>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</si>
  <si>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</si>
  <si>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</si>
  <si>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</si>
  <si>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</si>
  <si>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</si>
  <si>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</si>
  <si>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</si>
  <si>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</si>
  <si>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</si>
  <si>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</si>
  <si>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</si>
  <si>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</si>
  <si>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</si>
  <si>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</si>
  <si>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</si>
  <si>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</si>
  <si>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</si>
  <si>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</si>
  <si>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</si>
  <si>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</si>
  <si>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</si>
  <si>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</si>
  <si>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</si>
  <si>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</si>
  <si>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</si>
  <si>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</si>
  <si>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</si>
  <si>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</si>
  <si>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</si>
  <si>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</si>
  <si>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</si>
  <si>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</si>
  <si>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</si>
  <si>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</si>
  <si>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</si>
  <si>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</si>
  <si>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</si>
  <si>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</si>
  <si>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</si>
  <si>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</si>
  <si>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</si>
  <si>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</si>
  <si>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</si>
  <si>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</si>
  <si>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</si>
  <si>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</si>
  <si>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</si>
  <si>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</si>
  <si>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</si>
  <si>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</si>
  <si>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</si>
  <si>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</si>
  <si>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</si>
  <si>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</si>
  <si>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</si>
  <si>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</si>
  <si>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</si>
  <si>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</si>
  <si>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</si>
  <si>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</si>
  <si>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</si>
  <si>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</si>
  <si>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</si>
  <si>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</si>
  <si>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</si>
  <si>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</si>
  <si>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</si>
  <si>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</si>
  <si>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</si>
  <si>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</si>
  <si>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</si>
  <si>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</si>
  <si>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</si>
  <si>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</si>
  <si>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</si>
  <si>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</si>
  <si>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</si>
  <si>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</si>
  <si>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</si>
  <si>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</si>
  <si>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</si>
  <si>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</si>
  <si>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</si>
  <si>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</si>
  <si>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</si>
  <si>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</si>
  <si>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</si>
  <si>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</si>
  <si>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</si>
  <si>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</si>
  <si>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</si>
  <si>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</si>
  <si>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</si>
  <si>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</si>
  <si>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</si>
  <si>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</si>
  <si>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</si>
  <si>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</si>
  <si>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</si>
  <si>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</si>
  <si>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</si>
  <si>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</si>
  <si>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</si>
  <si>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</si>
  <si>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</si>
  <si>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</si>
  <si>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</si>
  <si>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</si>
  <si>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</si>
  <si>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</si>
  <si>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</si>
  <si>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</si>
  <si>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</si>
  <si>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</si>
  <si>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</si>
  <si>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</si>
  <si>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</si>
  <si>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</si>
  <si>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</si>
  <si>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</si>
  <si>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</si>
  <si>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</si>
  <si>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</si>
  <si>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</si>
  <si>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</si>
  <si>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</si>
  <si>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</si>
  <si>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</si>
  <si>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</si>
  <si>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</si>
  <si>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</si>
  <si>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</si>
  <si>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</si>
  <si>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</si>
  <si>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</si>
  <si>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</si>
  <si>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</si>
  <si>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</si>
  <si>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</si>
  <si>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</si>
  <si>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</si>
  <si>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</si>
  <si>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</si>
  <si>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</si>
  <si>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</si>
  <si>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</si>
  <si>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</si>
  <si>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</si>
  <si>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</si>
  <si>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</si>
  <si>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</si>
  <si>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</si>
  <si>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</si>
  <si>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</si>
  <si>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</si>
  <si>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</si>
  <si>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</si>
  <si>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</si>
  <si>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</si>
  <si>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</si>
  <si>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</si>
  <si>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</si>
  <si>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</si>
  <si>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</si>
  <si>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</si>
  <si>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</si>
  <si>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</si>
  <si>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</si>
  <si>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</si>
  <si>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</si>
  <si>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</si>
  <si>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</si>
  <si>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</si>
  <si>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</si>
  <si>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</si>
  <si>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</si>
  <si>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</si>
  <si>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</si>
  <si>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</si>
  <si>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</si>
  <si>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</si>
  <si>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</si>
  <si>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</si>
  <si>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</si>
  <si>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</si>
  <si>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</si>
  <si>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</si>
  <si>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</si>
  <si>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</si>
  <si>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</si>
  <si>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</si>
  <si>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</si>
  <si>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</si>
  <si>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</si>
  <si>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</si>
  <si>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</si>
  <si>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</si>
  <si>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</si>
  <si>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</si>
  <si>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</si>
  <si>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</si>
  <si>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</si>
  <si>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</si>
  <si>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</si>
  <si>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</si>
  <si>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</si>
  <si>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</si>
  <si>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</si>
  <si>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</si>
  <si>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</si>
  <si>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</si>
  <si>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</si>
  <si>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</si>
  <si>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</si>
  <si>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</si>
  <si>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</si>
  <si>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</si>
  <si>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</si>
  <si>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</si>
  <si>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</si>
  <si>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</si>
  <si>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</si>
  <si>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</si>
  <si>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</si>
  <si>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</si>
  <si>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</si>
  <si>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</si>
  <si>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</si>
  <si>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</si>
  <si>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</si>
  <si>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</si>
  <si>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</si>
  <si>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</si>
  <si>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</si>
  <si>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</si>
  <si>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</si>
  <si>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</si>
  <si>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</si>
  <si>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</si>
  <si>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</si>
  <si>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</si>
  <si>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</si>
  <si>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</si>
  <si>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</si>
  <si>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</si>
  <si>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</si>
  <si>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</si>
  <si>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</si>
  <si>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</si>
  <si>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</si>
  <si>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</si>
  <si>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</si>
  <si>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</si>
  <si>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</si>
  <si>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</si>
  <si>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</si>
  <si>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</si>
  <si>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</si>
  <si>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</si>
  <si>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</si>
  <si>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</si>
  <si>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</si>
  <si>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</si>
  <si>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</si>
  <si>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</si>
  <si>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</si>
  <si>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</si>
  <si>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</si>
  <si>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</si>
  <si>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</si>
  <si>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</si>
  <si>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</si>
  <si>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</si>
  <si>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</si>
  <si>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</si>
  <si>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</si>
  <si>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</si>
  <si>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</si>
  <si>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</si>
  <si>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</si>
  <si>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</si>
  <si>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</si>
  <si>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</si>
  <si>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</si>
  <si>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</si>
  <si>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</si>
  <si>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</si>
  <si>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</si>
  <si>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</si>
  <si>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</si>
  <si>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</si>
  <si>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</si>
  <si>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</si>
  <si>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</si>
  <si>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</si>
  <si>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</si>
  <si>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</si>
  <si>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</si>
  <si>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</si>
  <si>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</si>
  <si>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</si>
  <si>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</si>
  <si>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</si>
  <si>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</si>
  <si>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</si>
  <si>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</si>
  <si>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</si>
  <si>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</si>
  <si>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</si>
  <si>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</si>
  <si>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</si>
  <si>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</si>
  <si>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</si>
  <si>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</si>
  <si>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</si>
  <si>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</si>
  <si>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</si>
  <si>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</si>
  <si>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</si>
  <si>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</si>
  <si>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</si>
  <si>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</si>
  <si>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</si>
  <si>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</si>
  <si>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</si>
  <si>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</si>
  <si>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</si>
  <si>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</si>
  <si>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</si>
  <si>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</si>
  <si>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</si>
  <si>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</si>
  <si>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</si>
  <si>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</si>
  <si>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</si>
  <si>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</si>
  <si>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</si>
  <si>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</si>
  <si>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</si>
  <si>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</si>
  <si>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</si>
  <si>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</si>
  <si>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</si>
  <si>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</si>
  <si>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</si>
  <si>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</si>
  <si>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</si>
  <si>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</si>
  <si>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</si>
  <si>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</si>
  <si>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</si>
  <si>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</si>
  <si>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</si>
  <si>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</si>
  <si>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</si>
  <si>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</si>
  <si>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</si>
  <si>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</si>
  <si>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</si>
  <si>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</si>
  <si>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</si>
  <si>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</si>
  <si>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</si>
  <si>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</si>
  <si>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</si>
  <si>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</si>
  <si>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</si>
  <si>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</si>
  <si>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</si>
  <si>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</si>
  <si>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</si>
  <si>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</si>
  <si>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</si>
  <si>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</si>
  <si>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</si>
  <si>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</si>
  <si>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</si>
  <si>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</si>
  <si>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</si>
  <si>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</si>
  <si>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</si>
  <si>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</si>
  <si>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</si>
  <si>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</si>
  <si>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</si>
  <si>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</si>
  <si>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</si>
  <si>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</si>
  <si>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</si>
  <si>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</si>
  <si>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</si>
  <si>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</si>
  <si>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</si>
  <si>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</si>
  <si>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</si>
  <si>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</si>
  <si>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</si>
  <si>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</si>
  <si>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</si>
  <si>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</si>
  <si>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</si>
  <si>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</si>
  <si>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</si>
  <si>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</si>
  <si>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</si>
  <si>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</si>
  <si>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</si>
  <si>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</si>
  <si>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</si>
  <si>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</si>
  <si>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</si>
  <si>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</si>
  <si>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</si>
  <si>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</si>
  <si>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</si>
  <si>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</si>
  <si>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</si>
  <si>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</si>
  <si>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</si>
  <si>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</si>
  <si>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</si>
  <si>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</si>
  <si>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</si>
  <si>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</si>
  <si>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</si>
  <si>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</si>
  <si>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</si>
  <si>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</si>
  <si>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</si>
  <si>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</si>
  <si>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</si>
  <si>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</si>
  <si>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</si>
  <si>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</si>
  <si>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</si>
  <si>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</si>
  <si>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</si>
  <si>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</si>
  <si>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</si>
  <si>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</si>
  <si>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</si>
  <si>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</si>
  <si>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</si>
  <si>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</si>
  <si>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</si>
  <si>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</si>
  <si>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</si>
  <si>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</si>
  <si>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</si>
  <si>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</si>
  <si>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</si>
  <si>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</si>
  <si>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</si>
  <si>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</si>
  <si>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</si>
  <si>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</si>
  <si>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</si>
  <si>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</si>
  <si>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</si>
  <si>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</si>
  <si>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</si>
  <si>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</si>
  <si>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</si>
  <si>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</si>
  <si>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</si>
  <si>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</si>
  <si>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</si>
  <si>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</si>
  <si>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</si>
  <si>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</si>
  <si>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</si>
  <si>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</si>
  <si>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</si>
  <si>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</si>
  <si>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</si>
  <si>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</si>
  <si>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</si>
  <si>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</si>
  <si>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</si>
  <si>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</si>
  <si>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</si>
  <si>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</si>
  <si>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</si>
  <si>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</si>
  <si>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</si>
  <si>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</si>
  <si>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</si>
  <si>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</si>
  <si>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</si>
  <si>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</si>
  <si>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</si>
  <si>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</si>
  <si>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</si>
  <si>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</si>
  <si>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</si>
  <si>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</si>
  <si>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</si>
  <si>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</si>
  <si>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</si>
  <si>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</si>
  <si>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</si>
  <si>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</si>
  <si>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</si>
  <si>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</si>
  <si>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</si>
  <si>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</si>
  <si>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</si>
  <si>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</si>
  <si>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</si>
  <si>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</si>
  <si>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</si>
  <si>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</si>
  <si>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</si>
  <si>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</si>
  <si>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</si>
  <si>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</si>
  <si>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</si>
  <si>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</si>
  <si>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</si>
  <si>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</si>
  <si>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</si>
  <si>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</si>
  <si>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</si>
  <si>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</si>
  <si>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</si>
  <si>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</si>
  <si>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</si>
  <si>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</si>
  <si>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</si>
  <si>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</si>
  <si>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</si>
  <si>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</si>
  <si>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</si>
  <si>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</si>
  <si>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</si>
  <si>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</si>
  <si>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</si>
  <si>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</si>
  <si>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</si>
  <si>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</si>
  <si>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</si>
  <si>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</si>
  <si>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</si>
  <si>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</si>
  <si>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</si>
  <si>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</si>
  <si>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</si>
  <si>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</si>
  <si>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</si>
  <si>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</si>
  <si>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</si>
  <si>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</si>
  <si>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</si>
  <si>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</si>
  <si>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</si>
  <si>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</si>
  <si>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</si>
  <si>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</si>
  <si>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</si>
  <si>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</si>
  <si>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</si>
  <si>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</si>
  <si>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</si>
  <si>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</si>
  <si>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</si>
  <si>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</si>
  <si>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</si>
  <si>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</si>
  <si>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</si>
  <si>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</si>
  <si>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</si>
  <si>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</si>
  <si>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</si>
  <si>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</si>
  <si>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</si>
  <si>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</si>
  <si>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</si>
  <si>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</si>
  <si>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</si>
  <si>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</si>
  <si>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</si>
  <si>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</si>
  <si>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</si>
  <si>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</si>
  <si>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</si>
  <si>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</si>
  <si>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</si>
  <si>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</si>
  <si>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</si>
  <si>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</si>
  <si>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</si>
  <si>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</si>
  <si>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</si>
  <si>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</si>
  <si>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</si>
  <si>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</si>
  <si>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</si>
  <si>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</si>
  <si>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</si>
  <si>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</si>
  <si>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</si>
  <si>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</si>
  <si>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</si>
  <si>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</si>
  <si>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</si>
  <si>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</si>
  <si>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</si>
  <si>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</si>
  <si>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</si>
  <si>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</si>
  <si>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</si>
  <si>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</si>
  <si>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</si>
  <si>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</si>
  <si>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</si>
  <si>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</si>
  <si>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</si>
  <si>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</si>
  <si>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</si>
  <si>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</si>
  <si>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</si>
  <si>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</si>
  <si>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</si>
  <si>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</si>
  <si>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</si>
  <si>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</si>
  <si>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</si>
  <si>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</si>
  <si>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</si>
  <si>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</si>
  <si>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</si>
  <si>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</si>
  <si>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</si>
  <si>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</si>
  <si>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</si>
  <si>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</si>
  <si>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</si>
  <si>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</si>
  <si>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</si>
  <si>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</si>
  <si>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</si>
  <si>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</si>
  <si>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</si>
  <si>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</si>
  <si>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</si>
  <si>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</si>
  <si>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</si>
  <si>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</si>
  <si>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</si>
  <si>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</si>
  <si>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</si>
  <si>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</si>
  <si>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</si>
  <si>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</si>
  <si>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</si>
  <si>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</si>
  <si>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</si>
  <si>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</si>
  <si>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</si>
  <si>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</si>
  <si>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</si>
  <si>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</si>
  <si>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</si>
  <si>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</si>
  <si>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</si>
  <si>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</si>
  <si>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</si>
  <si>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</si>
  <si>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</si>
  <si>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</si>
  <si>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</si>
  <si>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</si>
  <si>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</si>
  <si>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</si>
  <si>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</si>
  <si>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</si>
  <si>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</si>
  <si>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</si>
  <si>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</si>
  <si>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</si>
  <si>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</si>
  <si>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</si>
  <si>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</si>
  <si>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</si>
  <si>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</si>
  <si>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</si>
  <si>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</si>
  <si>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</si>
  <si>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</si>
  <si>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</si>
  <si>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</si>
  <si>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</si>
  <si>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</si>
  <si>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</si>
  <si>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</si>
  <si>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</si>
  <si>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</si>
  <si>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</si>
  <si>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</si>
  <si>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</si>
  <si>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</si>
  <si>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</si>
  <si>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</si>
  <si>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</si>
  <si>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</si>
  <si>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</si>
  <si>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</si>
  <si>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</si>
  <si>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</si>
  <si>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</si>
  <si>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</si>
  <si>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</si>
  <si>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</si>
  <si>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</si>
  <si>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</si>
  <si>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</si>
  <si>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</si>
  <si>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</si>
  <si>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</si>
  <si>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</si>
  <si>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</si>
  <si>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</si>
  <si>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</si>
  <si>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</si>
  <si>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</si>
  <si>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</si>
  <si>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</si>
  <si>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</si>
  <si>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</si>
  <si>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</si>
  <si>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</si>
  <si>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</si>
  <si>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</si>
  <si>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</si>
  <si>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</si>
  <si>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</si>
  <si>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</si>
  <si>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</si>
  <si>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</si>
  <si>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</si>
  <si>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</si>
  <si>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</si>
  <si>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</si>
  <si>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</si>
  <si>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</si>
  <si>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</si>
  <si>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</si>
  <si>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</si>
  <si>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</si>
  <si>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</si>
  <si>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</si>
  <si>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</si>
  <si>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</si>
  <si>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</si>
  <si>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</si>
  <si>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</si>
  <si>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</si>
  <si>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</si>
  <si>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</si>
  <si>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</si>
  <si>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</si>
  <si>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</si>
  <si>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</si>
  <si>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</si>
  <si>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</si>
  <si>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</si>
  <si>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</si>
  <si>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</si>
  <si>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</si>
  <si>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</si>
  <si>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</si>
  <si>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</si>
  <si>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</si>
  <si>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</si>
  <si>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</si>
  <si>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</si>
  <si>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</si>
  <si>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</si>
  <si>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</si>
  <si>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</si>
  <si>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</si>
  <si>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</si>
  <si>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</si>
  <si>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</si>
  <si>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</si>
  <si>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</si>
  <si>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</si>
  <si>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</si>
  <si>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</si>
  <si>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</si>
  <si>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</si>
  <si>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</si>
  <si>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</si>
  <si>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</si>
  <si>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</si>
  <si>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</si>
  <si>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</si>
  <si>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</si>
  <si>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</si>
  <si>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</si>
  <si>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</si>
  <si>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</si>
  <si>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</si>
  <si>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</si>
  <si>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</si>
  <si>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</si>
  <si>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</si>
  <si>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</si>
  <si>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</si>
  <si>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</si>
  <si>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</si>
  <si>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</si>
  <si>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</si>
  <si>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</si>
  <si>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</si>
  <si>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</si>
  <si>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</si>
  <si>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</si>
  <si>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</si>
  <si>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</si>
  <si>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</si>
  <si>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</si>
  <si>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</si>
  <si>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</si>
  <si>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</si>
  <si>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</si>
  <si>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</si>
  <si>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</si>
  <si>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</si>
  <si>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</si>
  <si>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</si>
  <si>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</si>
  <si>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</si>
  <si>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</si>
  <si>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</si>
  <si>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</si>
  <si>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</si>
  <si>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</si>
  <si>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</si>
  <si>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</si>
  <si>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</si>
  <si>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</si>
  <si>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</si>
  <si>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</si>
  <si>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</si>
  <si>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</si>
  <si>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</si>
  <si>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</si>
  <si>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</si>
  <si>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</si>
  <si>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</si>
  <si>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</si>
  <si>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</si>
  <si>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</si>
  <si>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</si>
  <si>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</si>
  <si>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</si>
  <si>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</si>
  <si>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</si>
  <si>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</si>
  <si>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</si>
  <si>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</si>
  <si>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</si>
  <si>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</si>
  <si>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</si>
  <si>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</si>
  <si>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</si>
  <si>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</si>
  <si>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</si>
  <si>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</si>
  <si>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</si>
  <si>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</si>
  <si>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</si>
  <si>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</si>
  <si>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</si>
  <si>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</si>
  <si>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</si>
  <si>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</si>
  <si>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</si>
  <si>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</si>
  <si>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</si>
  <si>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</si>
  <si>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</si>
  <si>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</si>
  <si>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</si>
  <si>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</si>
  <si>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</si>
  <si>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</si>
  <si>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</si>
  <si>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</si>
  <si>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</si>
  <si>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</si>
  <si>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</si>
  <si>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</si>
  <si>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</si>
  <si>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</si>
  <si>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</si>
  <si>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</si>
  <si>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</si>
  <si>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</si>
  <si>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</si>
  <si>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</si>
  <si>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</si>
  <si>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</si>
  <si>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</si>
  <si>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</si>
  <si>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</si>
  <si>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</si>
  <si>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</si>
  <si>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</si>
  <si>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</si>
  <si>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</si>
  <si>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</si>
  <si>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</si>
  <si>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</si>
  <si>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</si>
  <si>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</si>
  <si>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</si>
  <si>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</si>
  <si>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</si>
  <si>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</si>
  <si>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</si>
  <si>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</si>
  <si>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</si>
  <si>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</si>
  <si>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</si>
  <si>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</si>
  <si>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</si>
  <si>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</si>
  <si>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</si>
  <si>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</si>
  <si>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</si>
  <si>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</si>
  <si>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</si>
  <si>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</si>
  <si>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</si>
  <si>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</si>
  <si>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</si>
  <si>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</si>
  <si>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</si>
  <si>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</si>
  <si>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</si>
  <si>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</si>
  <si>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</si>
  <si>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</si>
  <si>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</si>
  <si>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</si>
  <si>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</si>
  <si>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</si>
  <si>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</si>
  <si>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</si>
  <si>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</si>
  <si>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</si>
  <si>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</si>
  <si>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</si>
  <si>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</si>
  <si>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</si>
  <si>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</si>
  <si>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</si>
  <si>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</si>
  <si>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</si>
  <si>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</si>
  <si>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</si>
  <si>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</si>
  <si>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</si>
  <si>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</si>
  <si>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</si>
  <si>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</si>
  <si>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</si>
  <si>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</si>
  <si>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</si>
  <si>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</si>
  <si>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</si>
  <si>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</si>
  <si>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</si>
  <si>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</si>
  <si>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</si>
  <si>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</si>
  <si>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</si>
  <si>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</si>
  <si>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</si>
  <si>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</si>
  <si>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</si>
  <si>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</si>
  <si>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</si>
  <si>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</si>
  <si>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</si>
  <si>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</si>
  <si>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</si>
  <si>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</si>
  <si>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</si>
  <si>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</si>
  <si>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</si>
  <si>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</si>
  <si>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</si>
  <si>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</si>
  <si>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</si>
  <si>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</si>
  <si>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</si>
  <si>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</si>
  <si>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</si>
  <si>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</si>
  <si>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</si>
  <si>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</si>
  <si>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</si>
  <si>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</si>
  <si>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</si>
  <si>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</si>
  <si>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</si>
  <si>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</si>
  <si>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</si>
  <si>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</si>
  <si>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</si>
  <si>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</si>
  <si>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</si>
  <si>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</si>
  <si>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</si>
  <si>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</si>
  <si>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</si>
  <si>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</si>
  <si>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</si>
  <si>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</si>
  <si>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</si>
  <si>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</si>
  <si>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</si>
  <si>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</si>
  <si>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</si>
  <si>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</si>
  <si>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</si>
  <si>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</si>
  <si>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</si>
  <si>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</si>
  <si>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</si>
  <si>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</si>
  <si>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</si>
  <si>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</si>
  <si>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</si>
  <si>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</si>
  <si>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</si>
  <si>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</si>
  <si>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</si>
  <si>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</si>
  <si>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</si>
  <si>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</si>
  <si>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</si>
  <si>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</si>
  <si>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</si>
  <si>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</si>
  <si>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</si>
  <si>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</si>
  <si>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</si>
  <si>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</si>
  <si>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</si>
  <si>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</si>
  <si>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</si>
  <si>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</si>
  <si>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</si>
  <si>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</si>
  <si>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</si>
  <si>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</si>
  <si>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</si>
  <si>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</si>
  <si>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</si>
  <si>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</si>
  <si>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</si>
  <si>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</si>
  <si>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</si>
  <si>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</si>
  <si>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</si>
  <si>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</si>
  <si>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</si>
  <si>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</si>
  <si>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</si>
  <si>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</si>
  <si>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</si>
  <si>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</si>
  <si>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</si>
  <si>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</si>
  <si>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</si>
  <si>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</si>
  <si>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</si>
  <si>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</si>
  <si>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</si>
  <si>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</si>
  <si>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</si>
  <si>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</si>
  <si>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</si>
  <si>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</si>
  <si>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</si>
  <si>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</si>
  <si>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</si>
  <si>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</si>
  <si>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</si>
  <si>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</si>
  <si>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</si>
  <si>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</si>
  <si>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</si>
  <si>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</si>
  <si>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</si>
  <si>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</si>
  <si>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</si>
  <si>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</si>
  <si>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</si>
  <si>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</si>
  <si>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</si>
  <si>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</si>
  <si>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</si>
  <si>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</si>
  <si>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</si>
  <si>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</si>
  <si>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</si>
  <si>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</si>
  <si>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</si>
  <si>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</si>
  <si>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</si>
  <si>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</si>
  <si>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</si>
  <si>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</si>
  <si>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</si>
  <si>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</si>
  <si>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</si>
  <si>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</si>
  <si>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</si>
  <si>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</si>
  <si>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</si>
  <si>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</si>
  <si>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</si>
  <si>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</si>
  <si>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</si>
  <si>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</si>
  <si>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</si>
  <si>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</si>
  <si>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</si>
  <si>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</si>
  <si>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</si>
  <si>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</si>
  <si>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</si>
  <si>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</si>
  <si>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</si>
  <si>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</si>
  <si>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</si>
  <si>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</si>
  <si>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</si>
  <si>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</si>
  <si>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</si>
  <si>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</si>
  <si>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</si>
  <si>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</si>
  <si>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</si>
  <si>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</si>
  <si>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</si>
  <si>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</si>
  <si>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</si>
  <si>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</si>
  <si>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</si>
  <si>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</si>
  <si>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</si>
  <si>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</si>
  <si>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</si>
  <si>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</si>
  <si>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</si>
  <si>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</si>
  <si>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</si>
  <si>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</si>
  <si>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</si>
  <si>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</si>
  <si>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</si>
  <si>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</si>
  <si>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</si>
  <si>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</si>
  <si>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</si>
  <si>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</si>
  <si>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</si>
  <si>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</si>
  <si>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</si>
  <si>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</si>
  <si>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</si>
  <si>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</si>
  <si>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</si>
  <si>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</si>
  <si>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</si>
  <si>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</si>
  <si>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</si>
  <si>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</si>
  <si>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</si>
  <si>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</si>
  <si>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</si>
  <si>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</si>
  <si>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</si>
  <si>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</si>
  <si>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</si>
  <si>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</si>
  <si>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</si>
  <si>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</si>
  <si>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</si>
  <si>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</si>
  <si>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</si>
  <si>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</si>
  <si>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</si>
  <si>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</si>
  <si>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</si>
  <si>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</si>
  <si>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</si>
  <si>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</si>
  <si>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</si>
  <si>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</si>
  <si>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</si>
  <si>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</si>
  <si>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</si>
  <si>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</si>
  <si>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</si>
  <si>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</si>
  <si>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</si>
  <si>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</si>
  <si>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</si>
  <si>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</si>
  <si>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</si>
  <si>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</si>
  <si>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</si>
  <si>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</si>
  <si>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</si>
  <si>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</si>
  <si>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</si>
  <si>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</si>
  <si>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</si>
  <si>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</si>
  <si>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</si>
  <si>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</si>
  <si>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</si>
  <si>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</si>
  <si>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</si>
  <si>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</si>
  <si>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</si>
  <si>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</si>
  <si>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</si>
  <si>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</si>
  <si>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</si>
  <si>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</si>
  <si>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</si>
  <si>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</si>
  <si>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</si>
  <si>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</si>
  <si>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</si>
  <si>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</si>
  <si>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</si>
  <si>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</si>
  <si>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</si>
  <si>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</si>
  <si>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</si>
  <si>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</si>
  <si>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</si>
  <si>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</si>
  <si>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</si>
  <si>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</si>
  <si>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</si>
  <si>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</si>
  <si>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</si>
  <si>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</si>
  <si>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</si>
  <si>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</si>
  <si>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</si>
  <si>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</si>
  <si>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</si>
  <si>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</si>
  <si>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</si>
  <si>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</si>
  <si>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</si>
  <si>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</si>
  <si>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</si>
  <si>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</si>
  <si>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</si>
  <si>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</si>
  <si>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</si>
  <si>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</si>
  <si>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</si>
  <si>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</si>
  <si>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</si>
  <si>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</si>
  <si>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</si>
  <si>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</si>
  <si>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</si>
  <si>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</si>
  <si>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</si>
  <si>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</si>
  <si>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</si>
  <si>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</si>
  <si>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</si>
  <si>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</si>
  <si>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</si>
  <si>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</si>
  <si>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</si>
  <si>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</si>
  <si>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</si>
  <si>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</si>
  <si>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</si>
  <si>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</si>
  <si>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</si>
  <si>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</si>
  <si>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</si>
  <si>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</si>
  <si>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</si>
  <si>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</si>
  <si>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</si>
  <si>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</si>
  <si>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</si>
  <si>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</si>
  <si>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</si>
  <si>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</si>
  <si>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</si>
  <si>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</si>
  <si>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</si>
  <si>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</si>
  <si>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</si>
  <si>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</si>
  <si>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</si>
  <si>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</si>
  <si>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</si>
  <si>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</si>
  <si>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</si>
  <si>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</si>
  <si>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</si>
  <si>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</si>
  <si>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</si>
  <si>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</si>
  <si>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</si>
  <si>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</si>
  <si>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</si>
  <si>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</si>
  <si>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</si>
  <si>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</si>
  <si>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</si>
  <si>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</si>
  <si>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</si>
  <si>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</si>
  <si>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</si>
  <si>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</si>
  <si>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</si>
  <si>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</si>
  <si>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</si>
  <si>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</si>
  <si>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</si>
  <si>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</si>
  <si>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</si>
  <si>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</si>
  <si>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</si>
  <si>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</si>
  <si>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</si>
  <si>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</si>
  <si>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</si>
  <si>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</si>
  <si>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</si>
  <si>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</si>
  <si>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</si>
  <si>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</si>
  <si>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</si>
  <si>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</si>
  <si>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</si>
  <si>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</si>
  <si>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</si>
  <si>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</si>
  <si>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</si>
  <si>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</si>
  <si>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</si>
  <si>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</si>
  <si>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</si>
  <si>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</si>
  <si>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</si>
  <si>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</si>
  <si>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</si>
  <si>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</si>
  <si>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</si>
  <si>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</si>
  <si>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</si>
  <si>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</si>
  <si>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</si>
  <si>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</si>
  <si>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</si>
  <si>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</si>
  <si>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</si>
  <si>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</si>
  <si>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</si>
  <si>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</si>
  <si>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</si>
  <si>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</si>
  <si>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</si>
  <si>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</si>
  <si>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</si>
  <si>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</si>
  <si>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</si>
  <si>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</si>
  <si>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</si>
  <si>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</si>
  <si>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</si>
  <si>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</si>
  <si>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</si>
  <si>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</si>
  <si>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</si>
  <si>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</si>
  <si>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</si>
  <si>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</si>
  <si>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</si>
  <si>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</si>
  <si>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</si>
  <si>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</si>
  <si>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</si>
  <si>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</si>
  <si>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</si>
  <si>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</si>
  <si>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</si>
  <si>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</si>
  <si>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</si>
  <si>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</si>
  <si>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</si>
  <si>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</si>
  <si>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</si>
  <si>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</si>
  <si>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</si>
  <si>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</si>
  <si>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</si>
  <si>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</si>
  <si>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</si>
  <si>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</si>
  <si>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</si>
  <si>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</si>
  <si>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</si>
  <si>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</si>
  <si>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</si>
  <si>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</si>
  <si>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</si>
  <si>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</si>
  <si>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</si>
  <si>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</si>
  <si>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</si>
  <si>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</si>
  <si>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</si>
  <si>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</si>
  <si>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</si>
  <si>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</si>
  <si>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</si>
  <si>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</si>
  <si>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</si>
  <si>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</si>
  <si>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</si>
  <si>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</si>
  <si>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</si>
  <si>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</si>
  <si>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</si>
  <si>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</si>
  <si>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</si>
  <si>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</si>
  <si>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</si>
  <si>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</si>
  <si>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</si>
  <si>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</si>
  <si>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</si>
  <si>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</si>
  <si>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</si>
  <si>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</si>
  <si>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</si>
  <si>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</si>
  <si>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</si>
  <si>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</si>
  <si>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</si>
  <si>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</si>
  <si>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</si>
  <si>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</si>
  <si>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</si>
  <si>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</si>
  <si>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</si>
  <si>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</si>
  <si>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</si>
  <si>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</si>
  <si>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</si>
  <si>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</si>
  <si>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</si>
  <si>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</si>
  <si>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</si>
  <si>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</si>
  <si>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</si>
  <si>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</si>
  <si>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</si>
  <si>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</si>
  <si>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</si>
  <si>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</si>
  <si>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</si>
  <si>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</si>
  <si>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</si>
  <si>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</si>
  <si>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</si>
  <si>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</si>
  <si>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</si>
  <si>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</si>
  <si>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</si>
  <si>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</si>
  <si>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</si>
  <si>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</si>
  <si>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</si>
  <si>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</si>
  <si>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</si>
  <si>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</si>
  <si>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</si>
  <si>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</si>
  <si>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</si>
  <si>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</si>
  <si>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</si>
  <si>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</si>
  <si>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</si>
  <si>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</si>
  <si>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</si>
  <si>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</si>
  <si>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</si>
  <si>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</si>
  <si>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</si>
  <si>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</si>
  <si>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</si>
  <si>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</si>
  <si>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</si>
  <si>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</si>
  <si>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</si>
  <si>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</si>
  <si>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</si>
  <si>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</si>
  <si>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</si>
  <si>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</si>
  <si>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</si>
  <si>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</si>
  <si>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</si>
  <si>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</si>
  <si>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</si>
  <si>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</si>
  <si>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</si>
  <si>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</si>
  <si>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</si>
  <si>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</si>
  <si>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</si>
  <si>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</si>
  <si>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</si>
  <si>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</si>
  <si>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</si>
  <si>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</si>
  <si>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</si>
  <si>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</si>
  <si>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</si>
  <si>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</si>
  <si>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</si>
  <si>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</si>
  <si>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</si>
  <si>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</si>
  <si>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</si>
  <si>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</si>
  <si>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</si>
  <si>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</si>
  <si>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</si>
  <si>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</si>
  <si>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</si>
  <si>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</si>
  <si>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</si>
  <si>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</si>
  <si>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</si>
  <si>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</si>
  <si>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</si>
  <si>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</si>
  <si>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</si>
  <si>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</si>
  <si>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</si>
  <si>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</si>
  <si>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</si>
  <si>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</si>
  <si>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</si>
  <si>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</si>
  <si>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</si>
  <si>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</si>
  <si>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</si>
  <si>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</si>
  <si>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</si>
  <si>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</si>
  <si>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</si>
  <si>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</si>
  <si>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</si>
  <si>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</si>
  <si>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</si>
  <si>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</si>
  <si>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</si>
  <si>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</si>
  <si>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</si>
  <si>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</si>
  <si>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</si>
  <si>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</si>
  <si>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</si>
  <si>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</si>
  <si>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</si>
  <si>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</si>
  <si>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</si>
  <si>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</si>
  <si>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</si>
  <si>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</si>
  <si>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</si>
  <si>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</si>
  <si>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</si>
  <si>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</si>
  <si>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</si>
  <si>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</si>
  <si>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</si>
  <si>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</si>
  <si>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</si>
  <si>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</si>
  <si>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</si>
  <si>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</si>
  <si>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</si>
  <si>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</si>
  <si>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</si>
  <si>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</si>
  <si>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</si>
  <si>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</si>
  <si>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</si>
  <si>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</si>
  <si>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</si>
  <si>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</si>
  <si>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</si>
  <si>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</si>
  <si>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</si>
  <si>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</si>
  <si>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</si>
  <si>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</si>
  <si>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</si>
  <si>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</si>
  <si>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</si>
  <si>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</si>
  <si>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</si>
  <si>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</si>
  <si>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</si>
  <si>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</si>
  <si>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</si>
  <si>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</si>
  <si>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</si>
  <si>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</si>
  <si>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</si>
  <si>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</si>
  <si>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</si>
  <si>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</si>
  <si>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</si>
  <si>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</si>
  <si>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</si>
  <si>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</si>
  <si>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</si>
  <si>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</si>
  <si>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</si>
  <si>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</si>
  <si>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</si>
  <si>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</si>
  <si>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</si>
  <si>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</si>
  <si>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</si>
  <si>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</si>
  <si>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</si>
  <si>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</si>
  <si>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</si>
  <si>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</si>
  <si>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</si>
  <si>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</si>
  <si>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</si>
  <si>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</si>
  <si>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</si>
  <si>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</si>
  <si>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</si>
  <si>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</si>
  <si>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</si>
  <si>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</si>
  <si>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</si>
  <si>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</si>
  <si>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</si>
  <si>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</si>
  <si>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</si>
  <si>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</si>
  <si>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</si>
  <si>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</si>
  <si>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</si>
  <si>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</si>
  <si>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</si>
  <si>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</si>
  <si>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</si>
  <si>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</si>
  <si>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</si>
  <si>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</si>
  <si>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</si>
  <si>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</si>
  <si>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</si>
  <si>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</si>
  <si>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</si>
  <si>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</si>
  <si>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</si>
  <si>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</si>
  <si>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</si>
  <si>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</si>
  <si>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</si>
  <si>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</si>
  <si>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</si>
  <si>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</si>
  <si>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</si>
  <si>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</si>
  <si>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</si>
  <si>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</si>
  <si>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</si>
  <si>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</si>
  <si>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</si>
  <si>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</si>
  <si>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</si>
  <si>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</si>
  <si>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</si>
  <si>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</si>
  <si>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</si>
  <si>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</si>
  <si>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</si>
  <si>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</si>
  <si>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</si>
  <si>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</si>
  <si>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</si>
  <si>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</si>
  <si>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</si>
  <si>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</si>
  <si>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</si>
  <si>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</si>
  <si>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</si>
  <si>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</si>
  <si>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</si>
  <si>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</si>
  <si>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</si>
  <si>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</si>
  <si>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</si>
  <si>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</si>
  <si>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</si>
  <si>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</si>
  <si>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</si>
  <si>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</si>
  <si>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</si>
  <si>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</si>
  <si>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</si>
  <si>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</si>
  <si>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</si>
  <si>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</si>
  <si>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</si>
  <si>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</si>
  <si>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</si>
  <si>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</si>
  <si>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</si>
  <si>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</si>
  <si>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</si>
  <si>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</si>
  <si>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</si>
  <si>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</si>
  <si>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</si>
  <si>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</si>
  <si>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</si>
  <si>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</si>
  <si>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</si>
  <si>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</si>
  <si>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</si>
  <si>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</si>
  <si>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</si>
  <si>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</si>
  <si>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</si>
  <si>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</si>
  <si>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</si>
  <si>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</si>
  <si>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</si>
  <si>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</si>
  <si>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</si>
  <si>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</si>
  <si>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</si>
  <si>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</si>
  <si>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</si>
  <si>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</si>
  <si>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</si>
  <si>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</si>
  <si>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</si>
  <si>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</si>
  <si>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</si>
  <si>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</si>
  <si>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</si>
  <si>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</si>
  <si>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</si>
  <si>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</si>
  <si>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</si>
  <si>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</si>
  <si>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</si>
  <si>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</si>
  <si>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</si>
  <si>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</si>
  <si>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</si>
  <si>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</si>
  <si>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</si>
  <si>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</si>
  <si>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</si>
  <si>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</si>
  <si>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</si>
  <si>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</si>
  <si>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</si>
  <si>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</si>
  <si>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</si>
  <si>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</si>
  <si>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</si>
  <si>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</si>
  <si>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</si>
  <si>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</si>
  <si>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</si>
  <si>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</si>
  <si>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</si>
  <si>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</si>
  <si>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</si>
  <si>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</si>
  <si>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</si>
  <si>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</si>
  <si>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</si>
  <si>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</si>
  <si>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</si>
  <si>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</si>
  <si>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</si>
  <si>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</si>
  <si>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</si>
  <si>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</si>
  <si>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</si>
  <si>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</si>
  <si>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</si>
  <si>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</si>
  <si>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</si>
  <si>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</si>
  <si>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</si>
  <si>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</si>
  <si>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</si>
  <si>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</si>
  <si>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</si>
  <si>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</si>
  <si>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</si>
  <si>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</si>
  <si>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</si>
  <si>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</si>
  <si>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</si>
  <si>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</si>
  <si>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</si>
  <si>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</si>
  <si>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</si>
  <si>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</si>
  <si>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</si>
  <si>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</si>
  <si>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</si>
  <si>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</si>
  <si>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</si>
  <si>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</si>
  <si>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</si>
  <si>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</si>
  <si>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</si>
  <si>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</si>
  <si>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</si>
  <si>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</si>
  <si>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</si>
  <si>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</si>
  <si>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</si>
  <si>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</si>
  <si>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</si>
  <si>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</si>
  <si>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</si>
  <si>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</si>
  <si>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</si>
  <si>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</si>
  <si>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</si>
  <si>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</si>
  <si>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</si>
  <si>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</si>
  <si>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</si>
  <si>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</si>
  <si>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</si>
  <si>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</si>
  <si>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</si>
  <si>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</si>
  <si>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</si>
  <si>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</si>
  <si>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</si>
  <si>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</si>
  <si>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</si>
  <si>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</si>
  <si>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</si>
  <si>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</si>
  <si>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</si>
  <si>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</si>
  <si>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</si>
  <si>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</si>
  <si>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</si>
  <si>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</si>
  <si>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</si>
  <si>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</si>
  <si>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</si>
  <si>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</si>
  <si>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</si>
  <si>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</si>
  <si>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</si>
  <si>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</si>
  <si>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</si>
  <si>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</si>
  <si>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</si>
  <si>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</si>
  <si>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</si>
  <si>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</si>
  <si>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</si>
  <si>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</si>
  <si>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</si>
  <si>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</si>
  <si>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</si>
  <si>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</si>
  <si>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</si>
  <si>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</si>
  <si>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</si>
  <si>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</si>
  <si>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</si>
  <si>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</si>
  <si>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</si>
  <si>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</si>
  <si>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</si>
  <si>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</si>
  <si>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</si>
  <si>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</si>
  <si>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</si>
  <si>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</si>
  <si>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</si>
  <si>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</si>
  <si>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</si>
  <si>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</si>
  <si>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</si>
  <si>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</si>
  <si>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</si>
  <si>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</si>
  <si>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</si>
  <si>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</si>
  <si>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</si>
  <si>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</si>
  <si>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</si>
  <si>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</si>
  <si>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</si>
  <si>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</si>
  <si>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</si>
  <si>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</si>
  <si>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</si>
  <si>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</si>
  <si>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</si>
  <si>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</si>
  <si>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</si>
  <si>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</si>
  <si>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</si>
  <si>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</si>
  <si>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</si>
  <si>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</si>
  <si>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</si>
  <si>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</si>
  <si>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</si>
  <si>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</si>
  <si>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</si>
  <si>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</si>
  <si>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</si>
  <si>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</si>
  <si>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</si>
  <si>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</si>
  <si>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</si>
  <si>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</si>
  <si>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</si>
  <si>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</si>
  <si>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</si>
  <si>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</si>
  <si>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</si>
  <si>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</si>
  <si>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</si>
  <si>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</si>
  <si>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</si>
  <si>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</si>
  <si>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</si>
  <si>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</si>
  <si>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</si>
  <si>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</si>
  <si>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</si>
  <si>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</si>
  <si>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</si>
  <si>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</si>
  <si>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</si>
  <si>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</si>
  <si>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</si>
  <si>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</si>
  <si>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</si>
  <si>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</si>
  <si>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</si>
  <si>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</si>
  <si>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</si>
  <si>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</si>
  <si>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</si>
  <si>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</si>
  <si>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</si>
  <si>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</si>
  <si>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</si>
  <si>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</si>
  <si>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</si>
  <si>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</si>
  <si>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</si>
  <si>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</si>
  <si>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</si>
  <si>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</si>
  <si>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</si>
  <si>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</si>
  <si>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</si>
  <si>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</si>
  <si>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</si>
  <si>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</si>
  <si>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</si>
  <si>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</si>
  <si>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</si>
  <si>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</si>
  <si>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</si>
  <si>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</si>
  <si>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</si>
  <si>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</si>
  <si>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</si>
  <si>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</si>
  <si>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</si>
  <si>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</si>
  <si>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</si>
  <si>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</si>
  <si>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</si>
  <si>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</si>
  <si>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</si>
  <si>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</si>
  <si>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</si>
  <si>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</si>
  <si>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</si>
  <si>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</si>
  <si>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</si>
  <si>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</si>
  <si>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</si>
  <si>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</si>
  <si>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</si>
  <si>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</si>
  <si>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</si>
  <si>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</si>
  <si>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</si>
  <si>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</si>
  <si>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</si>
  <si>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</si>
  <si>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</si>
  <si>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</si>
  <si>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</si>
  <si>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</si>
  <si>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</si>
  <si>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</si>
  <si>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</si>
  <si>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</si>
  <si>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</si>
  <si>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</si>
  <si>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</si>
  <si>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</si>
  <si>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</si>
  <si>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</si>
  <si>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</si>
  <si>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</si>
  <si>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</si>
  <si>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</si>
  <si>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</si>
  <si>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</si>
  <si>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</si>
  <si>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</si>
  <si>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</si>
  <si>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</si>
  <si>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</si>
  <si>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</si>
  <si>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</si>
  <si>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</si>
  <si>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</si>
  <si>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</si>
  <si>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</si>
  <si>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</si>
  <si>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</si>
  <si>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</si>
  <si>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</si>
  <si>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</si>
  <si>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</si>
  <si>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</si>
  <si>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</si>
  <si>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</si>
  <si>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</si>
  <si>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</si>
  <si>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</si>
  <si>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</si>
  <si>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</si>
  <si>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</si>
  <si>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</si>
  <si>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</si>
  <si>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</si>
  <si>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</si>
  <si>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</si>
  <si>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</si>
  <si>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</si>
  <si>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</si>
  <si>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</si>
  <si>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</si>
  <si>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</si>
  <si>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</si>
  <si>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</si>
  <si>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</si>
  <si>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</si>
  <si>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</si>
  <si>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</si>
  <si>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</si>
  <si>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</si>
  <si>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</si>
  <si>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</si>
  <si>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</si>
  <si>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</si>
  <si>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</si>
  <si>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</si>
  <si>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</si>
  <si>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</si>
  <si>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</si>
  <si>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</si>
  <si>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</si>
  <si>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</si>
  <si>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</si>
  <si>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</si>
  <si>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</si>
  <si>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</si>
  <si>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</si>
  <si>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</si>
  <si>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</si>
  <si>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</si>
  <si>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</si>
  <si>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</si>
  <si>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</si>
  <si>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</si>
  <si>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</si>
  <si>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</si>
  <si>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</si>
  <si>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</si>
  <si>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</si>
  <si>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</si>
  <si>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</si>
  <si>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</si>
  <si>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</si>
  <si>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</si>
  <si>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</si>
  <si>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</si>
  <si>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</si>
  <si>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</si>
  <si>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</si>
  <si>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</si>
  <si>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</si>
  <si>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</si>
  <si>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</si>
  <si>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</si>
  <si>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</si>
  <si>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</si>
  <si>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</si>
  <si>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</si>
  <si>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</si>
  <si>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</si>
  <si>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</si>
  <si>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</si>
  <si>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</si>
  <si>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</si>
  <si>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</si>
  <si>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</si>
  <si>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</si>
  <si>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</si>
  <si>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</si>
  <si>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</si>
  <si>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</si>
  <si>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</si>
  <si>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</si>
  <si>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</si>
  <si>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</si>
  <si>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</si>
  <si>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</si>
  <si>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</si>
  <si>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</si>
  <si>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</si>
  <si>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</si>
  <si>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</si>
  <si>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</si>
  <si>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</si>
  <si>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</si>
  <si>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</si>
  <si>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</si>
  <si>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</si>
  <si>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</si>
  <si>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</si>
  <si>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</si>
  <si>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</si>
  <si>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</si>
  <si>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</si>
  <si>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</si>
  <si>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</si>
  <si>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</si>
  <si>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</si>
  <si>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</si>
  <si>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</si>
  <si>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</si>
  <si>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</si>
  <si>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</si>
  <si>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</si>
  <si>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</si>
  <si>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</si>
  <si>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</si>
  <si>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</si>
  <si>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</si>
  <si>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</si>
  <si>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</si>
  <si>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</si>
  <si>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</si>
  <si>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</si>
  <si>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</si>
  <si>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</si>
  <si>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</si>
  <si>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</si>
  <si>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</si>
  <si>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</si>
  <si>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</si>
  <si>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</si>
  <si>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</si>
  <si>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</si>
  <si>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</si>
  <si>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</si>
  <si>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</si>
  <si>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</si>
  <si>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</si>
  <si>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</si>
  <si>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</si>
  <si>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</si>
  <si>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</si>
  <si>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</si>
  <si>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</si>
  <si>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</si>
  <si>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</si>
  <si>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</si>
  <si>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</si>
  <si>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</si>
  <si>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</si>
  <si>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</si>
  <si>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</si>
  <si>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</si>
  <si>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</si>
  <si>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</si>
  <si>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</si>
  <si>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</si>
  <si>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</si>
  <si>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</si>
  <si>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</si>
  <si>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</si>
  <si>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</si>
  <si>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</si>
  <si>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</si>
  <si>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</si>
  <si>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</si>
  <si>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</si>
  <si>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</si>
  <si>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</si>
  <si>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</si>
  <si>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</si>
  <si>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</si>
  <si>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</si>
  <si>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</si>
  <si>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</si>
  <si>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</si>
  <si>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</si>
  <si>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</si>
  <si>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</si>
  <si>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</si>
  <si>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</si>
  <si>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</si>
  <si>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</si>
  <si>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</si>
  <si>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</si>
  <si>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</si>
  <si>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</si>
  <si>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</si>
  <si>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</si>
  <si>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</si>
  <si>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</si>
  <si>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</si>
  <si>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</si>
  <si>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</si>
  <si>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</si>
  <si>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</si>
  <si>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</si>
  <si>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</si>
  <si>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</si>
  <si>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</si>
  <si>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</si>
  <si>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</si>
  <si>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</si>
  <si>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</si>
  <si>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</si>
  <si>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</si>
  <si>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</si>
  <si>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</si>
  <si>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</si>
  <si>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</si>
  <si>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</si>
  <si>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</si>
  <si>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</si>
  <si>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</si>
  <si>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</si>
  <si>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</si>
  <si>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</si>
  <si>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</si>
  <si>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</si>
  <si>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</si>
  <si>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</si>
  <si>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</si>
  <si>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</si>
  <si>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</si>
  <si>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</si>
  <si>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</si>
  <si>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</si>
  <si>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</si>
  <si>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</si>
  <si>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</si>
  <si>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</si>
  <si>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</si>
  <si>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</si>
  <si>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</si>
  <si>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</si>
  <si>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</si>
  <si>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</si>
  <si>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</si>
  <si>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</si>
  <si>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</si>
  <si>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</si>
  <si>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</si>
  <si>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</si>
  <si>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</si>
  <si>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</si>
  <si>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</si>
  <si>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</si>
  <si>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</si>
  <si>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</si>
  <si>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</si>
  <si>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</si>
  <si>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</si>
  <si>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</si>
  <si>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</si>
  <si>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</si>
  <si>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</si>
  <si>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</si>
  <si>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</si>
  <si>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</si>
  <si>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</si>
  <si>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</si>
  <si>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</si>
  <si>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</si>
  <si>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</si>
  <si>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</si>
  <si>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</si>
  <si>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</si>
  <si>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</si>
  <si>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</si>
  <si>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</si>
  <si>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</si>
  <si>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</si>
  <si>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</si>
  <si>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</si>
  <si>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</si>
  <si>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</si>
  <si>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</si>
  <si>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</si>
  <si>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</si>
  <si>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</si>
  <si>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</si>
  <si>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</si>
  <si>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</si>
  <si>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</si>
  <si>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</si>
  <si>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</si>
  <si>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</si>
  <si>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</si>
  <si>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</si>
  <si>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</si>
  <si>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</si>
  <si>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</si>
  <si>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</si>
  <si>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</si>
  <si>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</si>
  <si>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</si>
  <si>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</si>
  <si>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</si>
  <si>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</si>
  <si>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</si>
  <si>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</si>
  <si>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</si>
  <si>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</si>
  <si>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</si>
  <si>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</si>
  <si>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</si>
  <si>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</si>
  <si>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</si>
  <si>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</si>
  <si>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</si>
  <si>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</si>
  <si>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</si>
  <si>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</si>
  <si>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</si>
  <si>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</si>
  <si>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</si>
  <si>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</si>
  <si>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</si>
  <si>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</si>
  <si>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</si>
  <si>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</si>
  <si>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</si>
  <si>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</si>
  <si>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</si>
  <si>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</si>
  <si>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</si>
  <si>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</si>
  <si>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</si>
  <si>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</si>
  <si>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</si>
  <si>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</si>
  <si>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</si>
  <si>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</si>
  <si>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</si>
  <si>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</si>
  <si>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</si>
  <si>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</si>
  <si>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</si>
  <si>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</si>
  <si>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</si>
  <si>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</si>
  <si>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</si>
  <si>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</si>
  <si>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</si>
  <si>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</si>
  <si>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</si>
  <si>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</si>
  <si>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</si>
  <si>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</si>
  <si>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</si>
  <si>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</si>
  <si>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</si>
  <si>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</si>
  <si>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</si>
  <si>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</si>
  <si>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</si>
  <si>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</si>
  <si>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</si>
  <si>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</si>
  <si>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</si>
  <si>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</si>
  <si>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</si>
  <si>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</si>
  <si>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</si>
  <si>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</si>
  <si>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</si>
  <si>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</si>
  <si>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</si>
  <si>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</si>
  <si>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</si>
  <si>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</si>
  <si>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</si>
  <si>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</si>
  <si>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</si>
  <si>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</si>
  <si>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</si>
  <si>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</si>
  <si>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</si>
  <si>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</si>
  <si>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</si>
  <si>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</si>
  <si>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</si>
  <si>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</si>
  <si>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</si>
  <si>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</si>
  <si>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</si>
  <si>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</si>
  <si>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</si>
  <si>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</si>
  <si>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</si>
  <si>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</si>
  <si>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</si>
  <si>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</si>
  <si>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</si>
  <si>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</si>
  <si>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</si>
  <si>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</si>
  <si>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</si>
  <si>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</si>
  <si>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</si>
  <si>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</si>
  <si>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</si>
  <si>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</si>
  <si>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</si>
  <si>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</si>
  <si>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</si>
  <si>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</si>
  <si>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</si>
  <si>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</si>
  <si>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</si>
  <si>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</si>
  <si>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</si>
  <si>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</si>
  <si>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</si>
  <si>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</si>
  <si>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</si>
  <si>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</si>
  <si>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</si>
  <si>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</si>
  <si>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</si>
  <si>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</si>
  <si>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</si>
  <si>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</si>
  <si>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</si>
  <si>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</si>
  <si>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</si>
  <si>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</si>
  <si>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</si>
  <si>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</si>
  <si>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</si>
  <si>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</si>
  <si>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</si>
  <si>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</si>
  <si>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</si>
  <si>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</si>
  <si>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</si>
  <si>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</si>
  <si>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</si>
  <si>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</si>
  <si>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</si>
  <si>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</si>
  <si>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</si>
  <si>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</si>
  <si>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</si>
  <si>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</si>
  <si>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</si>
  <si>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</si>
  <si>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</si>
  <si>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</si>
  <si>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</si>
  <si>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</si>
  <si>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</si>
  <si>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</si>
  <si>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</si>
  <si>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</si>
  <si>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</si>
  <si>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</si>
  <si>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</si>
  <si>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</si>
  <si>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</si>
  <si>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</si>
  <si>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</si>
  <si>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</si>
  <si>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</si>
  <si>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</si>
  <si>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</si>
  <si>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</si>
  <si>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</si>
  <si>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</si>
  <si>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</si>
  <si>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</si>
  <si>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</si>
  <si>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</si>
  <si>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</si>
  <si>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</si>
  <si>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</si>
  <si>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</si>
  <si>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</si>
  <si>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</si>
  <si>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</si>
  <si>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</si>
  <si>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</si>
  <si>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</si>
  <si>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</si>
  <si>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</si>
  <si>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</si>
  <si>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</si>
  <si>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</si>
  <si>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</si>
  <si>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</si>
  <si>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</si>
  <si>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</si>
  <si>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</si>
  <si>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</si>
  <si>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</si>
  <si>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</si>
  <si>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</si>
  <si>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</si>
  <si>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</si>
  <si>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</si>
  <si>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</si>
  <si>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</si>
  <si>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</si>
  <si>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</si>
  <si>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</si>
  <si>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</si>
  <si>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</si>
  <si>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</si>
  <si>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</si>
  <si>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</si>
  <si>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</si>
  <si>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</si>
  <si>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</si>
  <si>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</si>
  <si>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</si>
  <si>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</si>
  <si>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</si>
  <si>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</si>
  <si>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</si>
  <si>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</si>
  <si>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</si>
  <si>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</si>
  <si>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</si>
  <si>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</si>
  <si>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</si>
  <si>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</si>
  <si>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</si>
  <si>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</si>
  <si>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</si>
  <si>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</si>
  <si>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</si>
  <si>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</si>
  <si>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</si>
  <si>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</si>
  <si>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</si>
  <si>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</si>
  <si>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</si>
  <si>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</si>
  <si>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</si>
  <si>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</si>
  <si>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</si>
  <si>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</si>
  <si>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</si>
  <si>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</si>
  <si>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</si>
  <si>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</si>
  <si>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</si>
  <si>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</si>
  <si>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</si>
  <si>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</si>
  <si>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</si>
  <si>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</si>
  <si>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</si>
  <si>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</si>
  <si>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</si>
  <si>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</si>
  <si>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</si>
  <si>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</si>
  <si>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</si>
  <si>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</si>
  <si>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</si>
  <si>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</si>
  <si>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</si>
  <si>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</si>
  <si>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</si>
  <si>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</si>
  <si>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</si>
  <si>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</si>
  <si>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</si>
  <si>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</si>
  <si>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</si>
  <si>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</si>
  <si>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</si>
  <si>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</si>
  <si>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</si>
  <si>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</si>
  <si>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</si>
  <si>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</si>
  <si>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</si>
  <si>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</si>
  <si>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</si>
  <si>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</si>
  <si>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</si>
  <si>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</si>
  <si>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</si>
  <si>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</si>
  <si>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</si>
  <si>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</si>
  <si>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</si>
  <si>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</si>
  <si>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</si>
  <si>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</si>
  <si>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</si>
  <si>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</si>
  <si>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</si>
  <si>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</si>
  <si>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</si>
  <si>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</si>
  <si>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</si>
  <si>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</si>
  <si>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</si>
  <si>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</si>
  <si>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</si>
  <si>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</si>
  <si>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</si>
  <si>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</si>
  <si>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</si>
  <si>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</si>
  <si>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</si>
  <si>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</si>
  <si>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</si>
  <si>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</si>
  <si>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</si>
  <si>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</si>
  <si>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</si>
  <si>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</si>
  <si>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</si>
  <si>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</si>
  <si>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</si>
  <si>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</si>
  <si>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</si>
  <si>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</si>
  <si>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</si>
  <si>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</si>
  <si>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</si>
  <si>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</si>
  <si>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</si>
  <si>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</si>
  <si>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</si>
  <si>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</si>
  <si>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</si>
  <si>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</si>
  <si>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</si>
  <si>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</si>
  <si>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</si>
  <si>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</si>
  <si>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</si>
  <si>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</si>
  <si>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</si>
  <si>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</si>
  <si>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</si>
  <si>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</si>
  <si>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</si>
  <si>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</si>
  <si>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</si>
  <si>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</si>
  <si>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</si>
  <si>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</si>
  <si>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</si>
  <si>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</si>
  <si>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</si>
  <si>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</si>
  <si>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</si>
  <si>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</si>
  <si>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</si>
  <si>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</si>
  <si>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</si>
  <si>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</si>
  <si>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</si>
  <si>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</si>
  <si>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</si>
  <si>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</si>
  <si>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</si>
  <si>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</si>
  <si>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</si>
  <si>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</si>
  <si>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</si>
  <si>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</si>
  <si>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</si>
  <si>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</si>
  <si>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</si>
  <si>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</si>
  <si>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</si>
  <si>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</si>
  <si>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</si>
  <si>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</si>
  <si>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</si>
  <si>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</si>
  <si>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</si>
  <si>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</si>
  <si>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</si>
  <si>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</si>
  <si>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</si>
  <si>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</si>
  <si>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</si>
  <si>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</si>
  <si>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</si>
  <si>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</si>
  <si>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</si>
  <si>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</si>
  <si>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</si>
  <si>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</si>
  <si>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</si>
  <si>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</si>
  <si>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</si>
  <si>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</si>
  <si>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</si>
  <si>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</si>
  <si>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</si>
  <si>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</si>
  <si>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</si>
  <si>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</si>
  <si>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</si>
  <si>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</si>
  <si>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</si>
  <si>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</si>
  <si>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</si>
  <si>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</si>
  <si>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</si>
  <si>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</si>
  <si>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</si>
  <si>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</si>
  <si>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</si>
  <si>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</si>
  <si>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</si>
  <si>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</si>
  <si>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</si>
  <si>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</si>
  <si>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</si>
  <si>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</si>
  <si>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</si>
  <si>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</si>
  <si>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</si>
  <si>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</si>
  <si>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</si>
  <si>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</si>
  <si>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</si>
  <si>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</si>
  <si>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</si>
  <si>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</si>
  <si>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</si>
  <si>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</si>
  <si>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</si>
  <si>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</si>
  <si>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</si>
  <si>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</si>
  <si>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</si>
  <si>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</si>
  <si>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</si>
  <si>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</si>
  <si>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</si>
  <si>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</si>
  <si>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</si>
  <si>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</si>
  <si>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</si>
  <si>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</si>
  <si>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</si>
  <si>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</si>
  <si>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</si>
  <si>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</si>
  <si>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</si>
  <si>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</si>
  <si>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</si>
  <si>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</si>
  <si>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</si>
  <si>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</si>
  <si>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</si>
  <si>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</si>
  <si>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</si>
  <si>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</si>
  <si>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</si>
  <si>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</si>
  <si>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</si>
  <si>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</si>
  <si>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</si>
  <si>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</si>
  <si>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</si>
  <si>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</si>
  <si>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</si>
  <si>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</si>
  <si>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</si>
  <si>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</si>
  <si>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</si>
  <si>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</si>
  <si>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</si>
  <si>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</si>
  <si>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</si>
  <si>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</si>
  <si>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</si>
  <si>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</si>
  <si>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</si>
  <si>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</si>
  <si>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</si>
  <si>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</si>
  <si>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</si>
  <si>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</si>
  <si>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</si>
  <si>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</si>
  <si>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</si>
  <si>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</si>
  <si>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</si>
  <si>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</si>
  <si>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</si>
  <si>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</si>
  <si>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</si>
  <si>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</si>
  <si>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</si>
  <si>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</si>
  <si>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</si>
  <si>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</si>
  <si>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</si>
  <si>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</si>
  <si>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</si>
  <si>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</si>
  <si>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</si>
  <si>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</si>
  <si>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</si>
  <si>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</si>
  <si>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</si>
  <si>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</si>
  <si>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</si>
  <si>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</si>
  <si>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</si>
  <si>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</si>
  <si>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</si>
  <si>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</si>
  <si>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</si>
  <si>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</si>
  <si>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</si>
  <si>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</si>
  <si>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</si>
  <si>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</si>
  <si>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</si>
  <si>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</si>
  <si>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</si>
  <si>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</si>
  <si>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</si>
  <si>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</si>
  <si>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</si>
  <si>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</si>
  <si>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</si>
  <si>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</si>
  <si>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</si>
  <si>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</si>
  <si>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</si>
  <si>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</si>
  <si>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</si>
  <si>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</si>
  <si>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</si>
  <si>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</si>
  <si>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</si>
  <si>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</si>
  <si>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</si>
  <si>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</si>
  <si>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</si>
  <si>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</si>
  <si>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</si>
  <si>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</si>
  <si>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</si>
  <si>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</si>
  <si>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</si>
  <si>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</si>
  <si>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</si>
  <si>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</si>
  <si>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</si>
  <si>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</si>
  <si>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</si>
  <si>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</si>
  <si>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</si>
  <si>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</si>
  <si>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</si>
  <si>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</si>
  <si>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</si>
  <si>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</si>
  <si>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</si>
  <si>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</si>
  <si>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</si>
  <si>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</si>
  <si>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</si>
  <si>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</si>
  <si>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</si>
  <si>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</si>
  <si>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</si>
  <si>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</si>
  <si>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</si>
  <si>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</si>
  <si>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</si>
  <si>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</si>
  <si>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</si>
  <si>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</si>
  <si>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</si>
  <si>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</si>
  <si>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</si>
  <si>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</si>
  <si>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</si>
  <si>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</si>
  <si>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</si>
  <si>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</si>
  <si>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</si>
  <si>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</si>
  <si>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</si>
  <si>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</si>
  <si>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</si>
  <si>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</si>
  <si>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</si>
  <si>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</si>
  <si>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</si>
  <si>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</si>
  <si>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</si>
  <si>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</si>
  <si>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</si>
  <si>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</si>
  <si>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</si>
  <si>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</si>
  <si>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</si>
  <si>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</si>
  <si>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</si>
  <si>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</si>
  <si>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</si>
  <si>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</si>
  <si>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</si>
  <si>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</si>
  <si>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</si>
  <si>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</si>
  <si>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</si>
  <si>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</si>
  <si>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</si>
  <si>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</si>
  <si>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</si>
  <si>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</si>
  <si>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</si>
  <si>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</si>
  <si>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</si>
  <si>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</si>
  <si>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</si>
  <si>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</si>
  <si>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</si>
  <si>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</si>
  <si>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</si>
  <si>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</si>
  <si>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</si>
  <si>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</si>
  <si>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</si>
  <si>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</si>
  <si>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</si>
  <si>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</si>
  <si>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</si>
  <si>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</si>
  <si>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</si>
  <si>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</si>
  <si>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</si>
  <si>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</si>
  <si>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</si>
  <si>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</si>
  <si>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</si>
  <si>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</si>
  <si>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</si>
  <si>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</si>
  <si>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</si>
  <si>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</si>
  <si>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</si>
  <si>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</si>
  <si>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</si>
  <si>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</si>
  <si>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</si>
  <si>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</si>
  <si>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</si>
  <si>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</si>
  <si>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</si>
  <si>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</si>
  <si>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</si>
  <si>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</si>
  <si>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</si>
  <si>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</si>
  <si>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</si>
  <si>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</si>
  <si>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</si>
  <si>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</si>
  <si>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</si>
  <si>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</si>
  <si>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</si>
  <si>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</si>
  <si>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</si>
  <si>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</si>
  <si>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</si>
  <si>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</si>
  <si>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</si>
  <si>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</si>
  <si>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</si>
  <si>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</si>
  <si>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</si>
  <si>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</si>
  <si>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</si>
  <si>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</si>
  <si>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</si>
  <si>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</si>
  <si>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</si>
  <si>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</si>
  <si>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</si>
  <si>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</si>
  <si>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</si>
  <si>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</si>
  <si>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</si>
  <si>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</si>
  <si>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</si>
  <si>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</si>
  <si>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</si>
  <si>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</si>
  <si>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</si>
  <si>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</si>
  <si>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</si>
  <si>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</si>
  <si>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</si>
  <si>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</si>
  <si>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</si>
  <si>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</si>
  <si>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</si>
  <si>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</si>
  <si>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</si>
  <si>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</si>
  <si>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</si>
  <si>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</si>
  <si>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</si>
  <si>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</si>
  <si>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</si>
  <si>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</si>
  <si>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</si>
  <si>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</si>
  <si>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</si>
  <si>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</si>
  <si>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</si>
  <si>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</si>
  <si>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</si>
  <si>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</si>
  <si>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</si>
  <si>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</si>
  <si>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</si>
  <si>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</si>
  <si>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</si>
  <si>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</si>
  <si>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</si>
  <si>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</si>
  <si>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</si>
  <si>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</si>
  <si>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</si>
  <si>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</si>
  <si>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</si>
  <si>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</si>
  <si>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</si>
  <si>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</si>
  <si>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</si>
  <si>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</si>
  <si>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</si>
  <si>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</si>
  <si>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</si>
  <si>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</si>
  <si>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</si>
  <si>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</si>
  <si>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</si>
  <si>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</si>
  <si>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</si>
  <si>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</si>
  <si>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</si>
  <si>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</si>
  <si>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</si>
  <si>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</si>
  <si>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</si>
  <si>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</si>
  <si>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</si>
  <si>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</si>
  <si>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</si>
  <si>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</si>
  <si>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</si>
  <si>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</si>
  <si>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</si>
  <si>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</si>
  <si>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</si>
  <si>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</si>
  <si>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</si>
  <si>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</si>
  <si>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</si>
  <si>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</si>
  <si>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</si>
  <si>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</si>
  <si>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</si>
  <si>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</si>
  <si>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</si>
  <si>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</si>
  <si>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</si>
  <si>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</si>
  <si>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</si>
  <si>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</si>
  <si>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</si>
  <si>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</si>
  <si>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</si>
  <si>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</si>
  <si>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</si>
  <si>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</si>
  <si>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</si>
  <si>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</si>
  <si>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</si>
  <si>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</si>
  <si>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</si>
  <si>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</si>
  <si>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</si>
  <si>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</si>
  <si>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</si>
  <si>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</si>
  <si>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</si>
  <si>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</si>
  <si>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</si>
  <si>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</si>
  <si>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</si>
  <si>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</si>
  <si>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</si>
  <si>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</si>
  <si>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</si>
  <si>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</si>
  <si>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</si>
  <si>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</si>
  <si>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</si>
  <si>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</si>
  <si>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</si>
  <si>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</si>
  <si>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</si>
  <si>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</si>
  <si>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</si>
  <si>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</si>
  <si>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</si>
  <si>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</si>
  <si>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</si>
  <si>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</si>
  <si>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</si>
  <si>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</si>
  <si>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</si>
  <si>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</si>
  <si>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</si>
  <si>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</si>
  <si>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</si>
  <si>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</si>
  <si>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</si>
  <si>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</si>
  <si>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</si>
  <si>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</si>
  <si>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</si>
  <si>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</si>
  <si>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</si>
  <si>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</si>
  <si>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</si>
  <si>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</si>
  <si>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</si>
  <si>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</si>
  <si>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</si>
  <si>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</si>
  <si>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</si>
  <si>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</si>
  <si>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</si>
  <si>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</si>
  <si>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</si>
  <si>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</si>
  <si>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</si>
  <si>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</si>
  <si>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</si>
  <si>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</si>
  <si>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</si>
  <si>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</si>
  <si>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</si>
  <si>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</si>
  <si>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</si>
  <si>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</si>
  <si>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</si>
  <si>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</si>
  <si>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</si>
  <si>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</si>
  <si>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</si>
  <si>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</si>
  <si>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</si>
  <si>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</si>
  <si>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</si>
  <si>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</si>
  <si>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</si>
  <si>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</si>
  <si>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</si>
  <si>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</si>
  <si>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</si>
  <si>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</si>
  <si>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</si>
  <si>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</si>
  <si>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</si>
  <si>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</si>
  <si>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</si>
  <si>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</si>
  <si>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</si>
  <si>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</si>
  <si>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</si>
  <si>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</si>
  <si>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</si>
  <si>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</si>
  <si>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</si>
  <si>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</si>
  <si>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</si>
  <si>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</si>
  <si>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</si>
  <si>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</si>
  <si>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</si>
  <si>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</si>
  <si>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</si>
  <si>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</si>
  <si>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</si>
  <si>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</si>
  <si>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</si>
  <si>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</si>
  <si>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</si>
  <si>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</si>
  <si>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</si>
  <si>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</si>
  <si>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</si>
  <si>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</si>
  <si>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</si>
  <si>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</si>
  <si>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</si>
  <si>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</si>
  <si>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</si>
  <si>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</si>
  <si>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</si>
  <si>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</si>
  <si>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</si>
  <si>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</si>
  <si>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</si>
  <si>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</si>
  <si>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</si>
  <si>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</si>
  <si>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</si>
  <si>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</si>
  <si>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</si>
  <si>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</si>
  <si>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</si>
  <si>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</si>
  <si>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</si>
  <si>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</si>
  <si>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</si>
  <si>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</si>
  <si>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</si>
  <si>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</si>
  <si>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</si>
  <si>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</si>
  <si>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</si>
  <si>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</si>
  <si>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</si>
  <si>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</si>
  <si>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</si>
  <si>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</si>
  <si>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</si>
  <si>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</si>
  <si>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</si>
  <si>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</si>
  <si>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</si>
  <si>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</si>
  <si>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</si>
  <si>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</si>
  <si>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</si>
  <si>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</si>
  <si>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</si>
  <si>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</si>
  <si>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</si>
  <si>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</si>
  <si>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</si>
  <si>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</si>
  <si>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</si>
  <si>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</si>
  <si>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</si>
  <si>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</si>
  <si>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</si>
  <si>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</si>
  <si>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</si>
  <si>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</si>
  <si>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</si>
  <si>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</si>
  <si>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</si>
  <si>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</si>
  <si>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</si>
  <si>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</si>
  <si>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</si>
  <si>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</si>
  <si>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</si>
  <si>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</si>
  <si>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</si>
  <si>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</si>
  <si>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</si>
  <si>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</si>
  <si>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</si>
  <si>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</si>
  <si>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</si>
  <si>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</si>
  <si>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</si>
  <si>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</si>
  <si>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</si>
  <si>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</si>
  <si>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</si>
  <si>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</si>
  <si>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</si>
  <si>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</si>
  <si>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</si>
  <si>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</si>
  <si>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</si>
  <si>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</si>
  <si>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</si>
  <si>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</si>
  <si>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</si>
  <si>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</si>
  <si>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</si>
  <si>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</si>
  <si>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</si>
  <si>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</si>
  <si>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</si>
  <si>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</si>
  <si>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</si>
  <si>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</si>
  <si>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</si>
  <si>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</si>
  <si>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</si>
  <si>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</si>
  <si>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</si>
  <si>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</si>
  <si>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</si>
  <si>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</si>
  <si>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</si>
  <si>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</si>
  <si>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</si>
  <si>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</si>
  <si>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</si>
  <si>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</si>
  <si>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</si>
  <si>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</si>
  <si>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</si>
  <si>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</si>
  <si>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</si>
  <si>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</si>
  <si>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</si>
  <si>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</si>
  <si>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</si>
  <si>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</si>
  <si>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</si>
  <si>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</si>
  <si>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</si>
  <si>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</si>
  <si>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</si>
  <si>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</si>
  <si>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</si>
  <si>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</si>
  <si>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</si>
  <si>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</si>
  <si>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</si>
  <si>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</si>
  <si>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</si>
  <si>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</si>
  <si>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</si>
  <si>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</si>
  <si>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</si>
  <si>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</si>
  <si>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</si>
  <si>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</si>
  <si>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</si>
  <si>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</si>
  <si>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</si>
  <si>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</si>
  <si>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</si>
  <si>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</si>
  <si>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</si>
  <si>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</si>
  <si>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</si>
  <si>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</si>
  <si>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</si>
  <si>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</si>
  <si>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</si>
  <si>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</si>
  <si>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</si>
  <si>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</si>
  <si>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</si>
  <si>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</si>
  <si>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</si>
  <si>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</si>
  <si>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</si>
  <si>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</si>
  <si>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</si>
  <si>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</si>
  <si>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</si>
  <si>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</si>
  <si>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</si>
  <si>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</si>
  <si>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</si>
  <si>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</si>
  <si>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</si>
  <si>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</si>
  <si>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</si>
  <si>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</si>
  <si>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</si>
  <si>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</si>
  <si>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</si>
  <si>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</si>
  <si>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</si>
  <si>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</si>
  <si>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</si>
  <si>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</si>
  <si>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</si>
  <si>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</si>
  <si>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</si>
  <si>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</si>
  <si>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</si>
  <si>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</si>
  <si>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</si>
  <si>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</si>
  <si>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</si>
  <si>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</si>
  <si>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</si>
  <si>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</si>
  <si>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</si>
  <si>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</si>
  <si>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</si>
  <si>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</si>
  <si>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</si>
  <si>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</si>
  <si>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</si>
  <si>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</si>
  <si>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</si>
  <si>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</si>
  <si>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</si>
  <si>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</si>
  <si>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</si>
  <si>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</si>
  <si>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</si>
  <si>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</si>
  <si>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</si>
  <si>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</si>
  <si>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</si>
  <si>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</si>
  <si>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</si>
  <si>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</si>
  <si>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</si>
  <si>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</si>
  <si>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</si>
  <si>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</si>
  <si>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</si>
  <si>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</si>
  <si>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</si>
  <si>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</si>
  <si>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</si>
  <si>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</si>
  <si>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</si>
  <si>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</si>
  <si>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</si>
  <si>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</si>
  <si>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</si>
  <si>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</si>
  <si>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</si>
  <si>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</si>
  <si>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</si>
  <si>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</si>
  <si>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</si>
  <si>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</si>
  <si>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</si>
  <si>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</si>
  <si>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</si>
  <si>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</si>
  <si>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</si>
  <si>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</si>
  <si>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</si>
  <si>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</si>
  <si>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</si>
  <si>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</si>
  <si>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</si>
  <si>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</si>
  <si>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</si>
  <si>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</si>
  <si>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</si>
  <si>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</si>
  <si>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</si>
  <si>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</si>
  <si>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</si>
  <si>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</si>
  <si>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</si>
  <si>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</si>
  <si>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</si>
  <si>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</si>
  <si>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</si>
  <si>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</si>
  <si>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</si>
  <si>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</si>
  <si>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</si>
  <si>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</si>
  <si>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</si>
  <si>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</si>
  <si>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</si>
  <si>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</si>
  <si>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</si>
  <si>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</si>
  <si>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</si>
  <si>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</si>
  <si>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</si>
  <si>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</si>
  <si>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</si>
  <si>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</si>
  <si>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</si>
  <si>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</si>
  <si>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</si>
  <si>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</si>
  <si>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</si>
  <si>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</si>
  <si>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</si>
  <si>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</si>
  <si>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</si>
  <si>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</si>
  <si>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</si>
  <si>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</si>
  <si>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</si>
  <si>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</si>
  <si>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</si>
  <si>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</si>
  <si>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</si>
  <si>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</si>
  <si>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</si>
  <si>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</si>
  <si>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</si>
  <si>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</si>
  <si>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</si>
  <si>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</si>
  <si>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</si>
  <si>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</si>
  <si>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</si>
  <si>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</si>
  <si>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</si>
  <si>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</si>
  <si>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</si>
  <si>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</si>
  <si>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</si>
  <si>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</si>
  <si>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</si>
  <si>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</si>
  <si>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</si>
  <si>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</si>
  <si>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</si>
  <si>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</si>
  <si>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</si>
  <si>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</si>
  <si>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</si>
  <si>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</si>
  <si>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</si>
  <si>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</si>
  <si>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</si>
  <si>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</si>
  <si>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</si>
  <si>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</si>
  <si>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</si>
  <si>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</si>
  <si>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</si>
  <si>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</si>
  <si>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</si>
  <si>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</si>
  <si>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</si>
  <si>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</si>
  <si>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</si>
  <si>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</si>
  <si>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</si>
  <si>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</si>
  <si>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</si>
  <si>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</si>
  <si>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</si>
  <si>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</si>
  <si>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</si>
  <si>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</si>
  <si>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</si>
  <si>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</si>
  <si>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</si>
  <si>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</si>
  <si>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</si>
  <si>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</si>
  <si>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</si>
  <si>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</si>
  <si>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</si>
  <si>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</si>
  <si>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</si>
  <si>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</si>
  <si>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</si>
  <si>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</si>
  <si>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</si>
  <si>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</si>
  <si>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</si>
  <si>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</si>
  <si>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</si>
  <si>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</si>
  <si>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</si>
  <si>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</si>
  <si>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</si>
  <si>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</si>
  <si>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</si>
  <si>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</si>
  <si>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</si>
  <si>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</si>
  <si>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</si>
  <si>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</si>
  <si>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</si>
  <si>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</si>
  <si>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</si>
  <si>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</si>
  <si>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</si>
  <si>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</si>
  <si>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</si>
  <si>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</si>
  <si>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</si>
  <si>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</si>
  <si>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</si>
  <si>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</si>
  <si>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</si>
  <si>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</si>
  <si>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</si>
  <si>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</si>
  <si>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</si>
  <si>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</si>
  <si>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</si>
  <si>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</si>
  <si>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</si>
  <si>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</si>
  <si>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</si>
  <si>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</si>
  <si>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</si>
  <si>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</si>
  <si>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</si>
  <si>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</si>
  <si>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</si>
  <si>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</si>
  <si>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</si>
  <si>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</si>
  <si>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</si>
  <si>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</si>
  <si>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</si>
  <si>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</si>
  <si>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</si>
  <si>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</si>
  <si>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</si>
  <si>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</si>
  <si>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</si>
  <si>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</si>
  <si>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</si>
  <si>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</si>
  <si>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</si>
  <si>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</si>
  <si>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</si>
  <si>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</si>
  <si>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</si>
  <si>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</si>
  <si>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</si>
  <si>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</si>
  <si>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</si>
  <si>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</si>
  <si>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</si>
  <si>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</si>
  <si>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</si>
  <si>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</si>
  <si>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</si>
  <si>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</si>
  <si>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</si>
  <si>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</si>
  <si>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</si>
  <si>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</si>
  <si>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</si>
  <si>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</si>
  <si>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</si>
  <si>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</si>
  <si>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</si>
  <si>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</si>
  <si>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</si>
  <si>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</si>
  <si>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</si>
  <si>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</si>
  <si>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</si>
  <si>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</si>
  <si>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</si>
  <si>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</si>
  <si>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</si>
  <si>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</si>
  <si>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</si>
  <si>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</si>
  <si>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</si>
  <si>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</si>
  <si>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</si>
  <si>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</si>
  <si>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</si>
  <si>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</si>
  <si>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</si>
  <si>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</si>
  <si>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</si>
  <si>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</si>
  <si>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</si>
  <si>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</si>
  <si>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</si>
  <si>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</si>
  <si>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</si>
  <si>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</si>
  <si>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</si>
  <si>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</si>
  <si>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</si>
  <si>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</si>
  <si>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</si>
  <si>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</si>
  <si>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</si>
  <si>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</si>
  <si>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</si>
  <si>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</si>
  <si>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</si>
  <si>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</si>
  <si>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</si>
  <si>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</si>
  <si>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</si>
  <si>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</si>
  <si>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</si>
  <si>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</si>
  <si>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</si>
  <si>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</si>
  <si>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</si>
  <si>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</si>
  <si>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</si>
  <si>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</si>
  <si>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</si>
  <si>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</si>
  <si>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</si>
  <si>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</si>
  <si>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</si>
  <si>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</si>
  <si>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</si>
  <si>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</si>
  <si>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</si>
  <si>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</si>
  <si>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</si>
  <si>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</si>
  <si>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</si>
  <si>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</si>
  <si>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</si>
  <si>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</si>
  <si>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</si>
  <si>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</si>
  <si>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</si>
  <si>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</si>
  <si>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</si>
  <si>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</si>
  <si>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</si>
  <si>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</si>
  <si>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</si>
  <si>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</si>
  <si>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</si>
  <si>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</si>
  <si>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</si>
  <si>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</si>
  <si>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</si>
  <si>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</si>
  <si>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</si>
  <si>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</si>
  <si>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</si>
  <si>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</si>
  <si>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</si>
  <si>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</si>
  <si>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</si>
  <si>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</si>
  <si>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</si>
  <si>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</si>
  <si>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</si>
  <si>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</si>
  <si>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</si>
  <si>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</si>
  <si>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</si>
  <si>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</si>
  <si>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</si>
  <si>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</si>
  <si>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</si>
  <si>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</si>
  <si>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</si>
  <si>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</si>
  <si>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</si>
  <si>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</si>
  <si>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</si>
  <si>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</si>
  <si>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</si>
  <si>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</si>
  <si>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</si>
  <si>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</si>
  <si>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</si>
  <si>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</si>
  <si>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</si>
  <si>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</si>
  <si>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</si>
  <si>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</si>
  <si>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</si>
  <si>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</si>
  <si>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</si>
  <si>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</si>
  <si>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</si>
  <si>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</si>
  <si>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</si>
  <si>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</si>
  <si>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</si>
  <si>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</si>
  <si>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</si>
  <si>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</si>
  <si>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</si>
  <si>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</si>
  <si>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</si>
  <si>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</si>
  <si>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</si>
  <si>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</si>
  <si>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</si>
  <si>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</si>
  <si>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</si>
  <si>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</si>
  <si>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</si>
  <si>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</si>
  <si>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</si>
  <si>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</si>
  <si>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</si>
  <si>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</si>
  <si>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</si>
  <si>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</si>
  <si>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</si>
  <si>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</si>
  <si>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</si>
  <si>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</si>
  <si>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</si>
  <si>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</si>
  <si>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</si>
  <si>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</si>
  <si>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</si>
  <si>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</si>
  <si>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</si>
  <si>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</si>
  <si>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</si>
  <si>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</si>
  <si>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</si>
  <si>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</si>
  <si>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</si>
  <si>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</si>
  <si>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</si>
  <si>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</si>
  <si>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</si>
  <si>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</si>
  <si>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</si>
  <si>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</si>
  <si>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</si>
  <si>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</si>
  <si>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</si>
  <si>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</si>
  <si>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</si>
  <si>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</si>
  <si>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</si>
  <si>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</si>
  <si>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</si>
  <si>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</si>
  <si>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</si>
  <si>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</si>
  <si>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</si>
  <si>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</si>
  <si>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</si>
  <si>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</si>
  <si>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</si>
  <si>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</si>
  <si>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</si>
  <si>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</si>
  <si>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</si>
  <si>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</si>
  <si>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</si>
  <si>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</si>
  <si>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</si>
  <si>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</si>
  <si>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</si>
  <si>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</si>
  <si>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</si>
  <si>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</si>
  <si>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</si>
  <si>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</si>
  <si>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</si>
  <si>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</si>
  <si>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</si>
  <si>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</si>
  <si>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</si>
  <si>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</si>
  <si>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</si>
  <si>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</si>
  <si>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</si>
  <si>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</si>
  <si>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</si>
  <si>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</si>
  <si>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</si>
  <si>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</si>
  <si>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</si>
  <si>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</si>
  <si>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</si>
  <si>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</si>
  <si>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</si>
  <si>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</si>
  <si>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</si>
  <si>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</si>
  <si>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</si>
  <si>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</si>
  <si>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</si>
  <si>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</si>
  <si>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</si>
  <si>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</si>
  <si>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</si>
  <si>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</si>
  <si>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</si>
  <si>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</si>
  <si>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</si>
  <si>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</si>
  <si>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</si>
  <si>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</si>
  <si>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</si>
  <si>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</si>
  <si>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</si>
  <si>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</si>
  <si>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</si>
  <si>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</si>
  <si>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</si>
  <si>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</si>
  <si>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</si>
  <si>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</si>
  <si>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</si>
  <si>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</si>
  <si>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</si>
  <si>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</si>
  <si>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</si>
  <si>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</si>
  <si>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</si>
  <si>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</si>
  <si>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</si>
  <si>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</si>
  <si>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</si>
  <si>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</si>
  <si>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</si>
  <si>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</si>
  <si>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</si>
  <si>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</si>
  <si>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</si>
  <si>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</si>
  <si>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</si>
  <si>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</si>
  <si>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</si>
  <si>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</si>
  <si>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</si>
  <si>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</si>
  <si>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</si>
  <si>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</si>
  <si>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</si>
  <si>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</si>
  <si>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</si>
  <si>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</si>
  <si>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</si>
  <si>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</si>
  <si>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</si>
  <si>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</si>
  <si>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</si>
  <si>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</si>
  <si>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</si>
  <si>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</si>
  <si>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</si>
  <si>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</si>
  <si>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</si>
  <si>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</si>
  <si>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</si>
  <si>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</si>
  <si>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</si>
  <si>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</si>
  <si>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</si>
  <si>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</si>
  <si>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</si>
  <si>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</si>
  <si>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</si>
  <si>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</si>
  <si>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</si>
  <si>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</si>
  <si>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</si>
  <si>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</si>
  <si>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</si>
  <si>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</si>
  <si>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</si>
  <si>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</si>
  <si>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</si>
  <si>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</si>
  <si>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</si>
  <si>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</si>
  <si>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</si>
  <si>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</si>
  <si>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</si>
  <si>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</si>
  <si>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</si>
  <si>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</si>
  <si>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</si>
  <si>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</si>
  <si>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</si>
  <si>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</si>
  <si>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</si>
  <si>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</si>
  <si>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</si>
  <si>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</si>
  <si>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</si>
  <si>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</si>
  <si>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</si>
  <si>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</si>
  <si>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</si>
  <si>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</si>
  <si>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</si>
  <si>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</si>
  <si>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</si>
  <si>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</si>
  <si>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</si>
  <si>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</si>
  <si>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</si>
  <si>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</si>
  <si>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</si>
  <si>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</si>
  <si>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</si>
  <si>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</si>
  <si>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</si>
  <si>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</si>
  <si>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</si>
  <si>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</si>
  <si>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</si>
  <si>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</si>
  <si>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</si>
  <si>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</si>
  <si>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</si>
  <si>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</si>
  <si>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</si>
  <si>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</si>
  <si>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</si>
  <si>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</si>
  <si>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</si>
  <si>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</si>
  <si>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</si>
  <si>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</si>
  <si>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</si>
  <si>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</si>
  <si>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</si>
  <si>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</si>
  <si>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</si>
  <si>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</si>
  <si>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</si>
  <si>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</si>
  <si>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</si>
  <si>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</si>
  <si>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</si>
  <si>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</si>
  <si>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</si>
  <si>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</si>
  <si>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</si>
  <si>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</si>
  <si>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</si>
  <si>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</si>
  <si>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</si>
  <si>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</si>
  <si>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</si>
  <si>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</si>
  <si>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</si>
  <si>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</si>
  <si>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</si>
  <si>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</si>
  <si>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</si>
  <si>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</si>
  <si>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</si>
  <si>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</si>
  <si>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</si>
  <si>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</si>
  <si>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</si>
  <si>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</si>
  <si>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</si>
  <si>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</si>
  <si>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</si>
  <si>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</si>
  <si>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</si>
  <si>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</si>
  <si>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</si>
  <si>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</si>
  <si>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</si>
  <si>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</si>
  <si>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</si>
  <si>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</si>
  <si>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</si>
  <si>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</si>
  <si>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</si>
  <si>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</si>
  <si>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</si>
  <si>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</si>
  <si>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</si>
  <si>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</si>
  <si>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</si>
  <si>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</si>
  <si>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</si>
  <si>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</si>
  <si>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</si>
  <si>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</si>
  <si>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</si>
  <si>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</si>
  <si>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</si>
  <si>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</si>
  <si>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</si>
  <si>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</si>
  <si>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</si>
  <si>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</si>
  <si>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</si>
  <si>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</si>
  <si>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</si>
  <si>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</si>
  <si>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</si>
  <si>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</si>
  <si>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</si>
  <si>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</si>
  <si>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</si>
  <si>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</si>
  <si>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</si>
  <si>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</si>
  <si>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</si>
  <si>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</si>
  <si>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</si>
  <si>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</si>
  <si>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</si>
  <si>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</si>
  <si>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</si>
  <si>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</si>
  <si>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</si>
  <si>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</si>
  <si>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</si>
  <si>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</si>
  <si>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</si>
  <si>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</si>
  <si>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</si>
  <si>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</si>
  <si>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</si>
  <si>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</si>
  <si>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</si>
  <si>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</si>
  <si>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</si>
  <si>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</si>
  <si>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</si>
  <si>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</si>
  <si>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</si>
  <si>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</si>
  <si>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</si>
  <si>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</si>
  <si>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</si>
  <si>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</si>
  <si>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</si>
  <si>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</si>
  <si>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</si>
  <si>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</si>
  <si>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</si>
  <si>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</si>
  <si>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</si>
  <si>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</si>
  <si>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</si>
  <si>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</si>
  <si>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</si>
  <si>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</si>
  <si>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</si>
  <si>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</si>
  <si>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</si>
  <si>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</si>
  <si>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</si>
  <si>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</si>
  <si>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</si>
  <si>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</si>
  <si>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</si>
  <si>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</si>
  <si>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</si>
  <si>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</si>
  <si>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</si>
  <si>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</si>
  <si>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</si>
  <si>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</si>
  <si>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</si>
  <si>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</si>
  <si>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</si>
  <si>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</si>
  <si>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</si>
  <si>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</si>
  <si>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</si>
  <si>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</si>
  <si>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</si>
  <si>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</si>
  <si>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</si>
  <si>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</si>
  <si>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</si>
  <si>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</si>
  <si>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</si>
  <si>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</si>
  <si>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</si>
  <si>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</si>
  <si>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</si>
  <si>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</si>
  <si>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</si>
  <si>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</si>
  <si>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</si>
  <si>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</si>
  <si>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</si>
  <si>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</si>
  <si>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</si>
  <si>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</si>
  <si>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</si>
  <si>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</si>
  <si>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</si>
  <si>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</si>
  <si>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</si>
  <si>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</si>
  <si>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</si>
  <si>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</si>
  <si>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</si>
  <si>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</si>
  <si>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</si>
  <si>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</si>
  <si>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</si>
  <si>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</si>
  <si>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</si>
  <si>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</si>
  <si>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</si>
  <si>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</si>
  <si>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</si>
  <si>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</si>
  <si>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</si>
  <si>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</si>
  <si>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</si>
  <si>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</si>
  <si>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</si>
  <si>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</si>
  <si>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</si>
  <si>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</si>
  <si>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</si>
  <si>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</si>
  <si>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</si>
  <si>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</si>
  <si>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</si>
  <si>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</si>
  <si>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</si>
  <si>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</si>
  <si>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</si>
  <si>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</si>
  <si>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</si>
  <si>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</si>
  <si>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</si>
  <si>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</si>
  <si>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</si>
  <si>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</si>
  <si>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</si>
  <si>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</si>
  <si>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</si>
  <si>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</si>
  <si>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</si>
  <si>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</si>
  <si>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</si>
  <si>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</si>
  <si>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</si>
  <si>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</si>
  <si>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</si>
  <si>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</si>
  <si>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</si>
  <si>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</si>
  <si>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</si>
  <si>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</si>
  <si>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</si>
  <si>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</si>
  <si>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</si>
  <si>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</si>
  <si>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</si>
  <si>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</si>
  <si>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</si>
  <si>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</si>
  <si>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</si>
  <si>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</si>
  <si>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</si>
  <si>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</si>
  <si>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</si>
  <si>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</si>
  <si>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</si>
  <si>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</si>
  <si>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</si>
  <si>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</si>
  <si>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</si>
  <si>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</si>
  <si>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</si>
  <si>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</si>
  <si>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</si>
  <si>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</si>
  <si>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</si>
  <si>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</si>
  <si>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</si>
  <si>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</si>
  <si>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</si>
  <si>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</si>
  <si>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</si>
  <si>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</si>
  <si>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</si>
  <si>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</si>
  <si>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</si>
  <si>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</si>
  <si>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</si>
  <si>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</si>
  <si>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</si>
  <si>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</si>
  <si>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</si>
  <si>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</si>
  <si>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</si>
  <si>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</si>
  <si>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</si>
  <si>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</si>
  <si>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</si>
  <si>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</si>
  <si>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</si>
  <si>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</si>
  <si>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</si>
  <si>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</si>
  <si>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</si>
  <si>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</si>
  <si>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</si>
  <si>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</si>
  <si>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</si>
  <si>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</si>
  <si>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</si>
  <si>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</si>
  <si>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</si>
  <si>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</si>
  <si>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</si>
  <si>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</si>
  <si>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</si>
  <si>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</si>
  <si>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</si>
  <si>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</si>
  <si>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</si>
  <si>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</si>
  <si>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</si>
  <si>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</si>
  <si>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</si>
  <si>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</si>
  <si>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</si>
  <si>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</si>
  <si>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</si>
  <si>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</si>
  <si>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</si>
  <si>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</si>
  <si>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</si>
  <si>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</si>
  <si>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</si>
  <si>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</si>
  <si>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</si>
  <si>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</si>
  <si>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</si>
  <si>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</si>
  <si>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</si>
  <si>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</si>
  <si>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</si>
  <si>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</si>
  <si>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</si>
  <si>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</si>
  <si>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</si>
  <si>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</si>
  <si>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</si>
  <si>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</si>
  <si>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</si>
  <si>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</si>
  <si>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</si>
  <si>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</si>
  <si>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</si>
  <si>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</si>
  <si>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</si>
  <si>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</si>
  <si>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</si>
  <si>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</si>
  <si>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</si>
  <si>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</si>
  <si>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</si>
  <si>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</si>
  <si>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</si>
  <si>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</si>
  <si>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</si>
  <si>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</si>
  <si>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</si>
  <si>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</si>
  <si>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</si>
  <si>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</si>
  <si>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</si>
  <si>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</si>
  <si>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</si>
  <si>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</si>
  <si>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</si>
  <si>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</si>
  <si>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</si>
  <si>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</si>
  <si>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</si>
  <si>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</si>
  <si>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</si>
  <si>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</si>
  <si>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</si>
  <si>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</si>
  <si>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</si>
  <si>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</si>
  <si>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</si>
  <si>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</si>
  <si>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</si>
  <si>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</si>
  <si>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</si>
  <si>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</si>
  <si>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</si>
  <si>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</si>
  <si>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</si>
  <si>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</si>
  <si>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</si>
  <si>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</si>
  <si>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</si>
  <si>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</si>
  <si>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</si>
  <si>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</si>
  <si>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</si>
  <si>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</si>
  <si>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</si>
  <si>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</si>
  <si>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</si>
  <si>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</si>
  <si>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</si>
  <si>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</si>
  <si>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</si>
  <si>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</si>
  <si>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</si>
  <si>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</si>
  <si>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</si>
  <si>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</si>
  <si>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</si>
  <si>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</si>
  <si>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</si>
  <si>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</si>
  <si>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</si>
  <si>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</si>
  <si>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</si>
  <si>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</si>
  <si>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</si>
  <si>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</si>
  <si>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</si>
  <si>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</si>
  <si>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</si>
  <si>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</si>
  <si>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</si>
  <si>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</si>
  <si>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</si>
  <si>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</si>
  <si>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</si>
  <si>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</si>
  <si>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</si>
  <si>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</si>
  <si>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</si>
  <si>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</si>
  <si>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</si>
  <si>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</si>
  <si>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</si>
  <si>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</si>
  <si>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</si>
  <si>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</si>
  <si>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</si>
  <si>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</si>
  <si>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</si>
  <si>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</si>
  <si>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</si>
  <si>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</si>
  <si>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</si>
  <si>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</si>
  <si>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</si>
  <si>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</si>
  <si>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</si>
  <si>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</si>
  <si>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</si>
  <si>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</si>
  <si>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</si>
  <si>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</si>
  <si>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</si>
  <si>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</si>
  <si>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</si>
  <si>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</si>
  <si>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</si>
  <si>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</si>
  <si>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</si>
  <si>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</si>
  <si>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</si>
  <si>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</si>
  <si>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</si>
  <si>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</si>
  <si>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</si>
  <si>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</si>
  <si>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</si>
  <si>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</si>
  <si>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</si>
  <si>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</si>
  <si>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</si>
  <si>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</si>
  <si>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</si>
  <si>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</si>
  <si>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</si>
  <si>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</si>
  <si>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</si>
  <si>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</si>
  <si>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</si>
  <si>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</si>
  <si>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</si>
  <si>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</si>
  <si>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</si>
  <si>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</si>
  <si>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</si>
  <si>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</si>
  <si>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</si>
  <si>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</si>
  <si>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</si>
  <si>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</si>
  <si>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</si>
  <si>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</si>
  <si>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</si>
  <si>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</si>
  <si>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</si>
  <si>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</si>
  <si>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</si>
  <si>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</si>
  <si>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</si>
  <si>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</si>
  <si>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</si>
  <si>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</si>
  <si>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</si>
  <si>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</si>
  <si>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</si>
  <si>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</si>
  <si>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</si>
  <si>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</si>
  <si>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</si>
  <si>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</si>
  <si>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</si>
  <si>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</si>
  <si>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</si>
  <si>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</si>
  <si>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</si>
  <si>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</si>
  <si>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</si>
  <si>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</si>
  <si>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</si>
  <si>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</si>
  <si>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</si>
  <si>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</si>
  <si>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</si>
  <si>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</si>
  <si>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</si>
  <si>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</si>
  <si>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</si>
  <si>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</si>
  <si>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</si>
  <si>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</si>
  <si>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</si>
  <si>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</si>
  <si>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</si>
  <si>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</si>
  <si>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</si>
  <si>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</si>
  <si>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</si>
  <si>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</si>
  <si>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</si>
  <si>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</si>
  <si>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</si>
  <si>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</si>
  <si>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</si>
  <si>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</si>
  <si>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</si>
  <si>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</si>
  <si>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</si>
  <si>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</si>
  <si>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</si>
  <si>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</si>
  <si>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</si>
  <si>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</si>
  <si>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</si>
  <si>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</si>
  <si>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</si>
  <si>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</si>
  <si>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</si>
  <si>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</si>
  <si>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</si>
  <si>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</si>
  <si>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</si>
  <si>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</si>
  <si>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</si>
  <si>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</si>
  <si>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</si>
  <si>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</si>
  <si>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</si>
  <si>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</si>
  <si>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</si>
  <si>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</si>
  <si>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</si>
  <si>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</si>
  <si>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</si>
  <si>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</si>
  <si>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</si>
  <si>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</si>
  <si>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</si>
  <si>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</si>
  <si>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</si>
  <si>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</si>
  <si>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</si>
  <si>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</si>
  <si>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</si>
  <si>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</si>
  <si>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</si>
  <si>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</si>
  <si>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</si>
  <si>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</si>
  <si>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</si>
  <si>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</si>
  <si>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</si>
  <si>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</si>
  <si>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</si>
  <si>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</si>
  <si>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</si>
  <si>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</si>
  <si>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</si>
  <si>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</si>
  <si>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</si>
  <si>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</si>
  <si>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</si>
  <si>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</si>
  <si>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</si>
  <si>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</si>
  <si>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</si>
  <si>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</si>
  <si>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</si>
  <si>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</si>
  <si>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</si>
  <si>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</si>
  <si>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</si>
  <si>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</si>
  <si>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</si>
  <si>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</si>
  <si>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</si>
  <si>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</si>
  <si>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</si>
  <si>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</si>
  <si>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</si>
  <si>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</si>
  <si>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</si>
  <si>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</si>
  <si>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</si>
  <si>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</si>
  <si>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</si>
  <si>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</si>
  <si>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</si>
  <si>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</si>
  <si>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</si>
  <si>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</si>
  <si>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</si>
  <si>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</si>
  <si>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</si>
  <si>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</si>
  <si>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</si>
  <si>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</si>
  <si>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</si>
  <si>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</si>
  <si>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</si>
  <si>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</si>
  <si>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</si>
  <si>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</si>
  <si>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</si>
  <si>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</si>
  <si>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</si>
  <si>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</si>
  <si>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</si>
  <si>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</si>
  <si>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</si>
  <si>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</si>
  <si>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</si>
  <si>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</si>
  <si>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</si>
  <si>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</si>
  <si>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</si>
  <si>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</si>
  <si>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</si>
  <si>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</si>
  <si>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</si>
  <si>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</si>
  <si>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</si>
  <si>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</si>
  <si>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</si>
  <si>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</si>
  <si>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</si>
  <si>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</si>
  <si>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</si>
  <si>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</si>
  <si>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</si>
  <si>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</si>
  <si>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</si>
  <si>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</si>
  <si>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</si>
  <si>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</si>
  <si>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</si>
  <si>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</si>
  <si>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</si>
  <si>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</si>
  <si>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</si>
  <si>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</si>
  <si>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</si>
  <si>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</si>
  <si>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</si>
  <si>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</si>
  <si>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</si>
  <si>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</si>
  <si>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</si>
  <si>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</si>
  <si>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</si>
  <si>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</si>
  <si>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</si>
  <si>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</si>
  <si>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</si>
  <si>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</si>
  <si>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</si>
  <si>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</si>
  <si>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</si>
  <si>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</si>
  <si>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</si>
  <si>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</si>
  <si>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</si>
  <si>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</si>
  <si>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</si>
  <si>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</si>
  <si>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</si>
  <si>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</si>
  <si>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</si>
  <si>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</si>
  <si>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</si>
  <si>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</si>
  <si>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</si>
  <si>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</si>
  <si>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</si>
  <si>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</si>
  <si>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</si>
  <si>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</si>
  <si>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</si>
  <si>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</si>
  <si>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</si>
  <si>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</si>
  <si>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</si>
  <si>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</si>
  <si>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</si>
  <si>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</si>
  <si>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</si>
  <si>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</si>
  <si>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</si>
  <si>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</si>
  <si>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</si>
  <si>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</si>
  <si>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</si>
  <si>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</si>
  <si>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</si>
  <si>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</si>
  <si>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</si>
  <si>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</si>
  <si>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</si>
  <si>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</si>
  <si>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</si>
  <si>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</si>
  <si>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</si>
  <si>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</si>
  <si>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</si>
  <si>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</si>
  <si>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</si>
  <si>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</si>
  <si>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</si>
  <si>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</si>
  <si>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</si>
  <si>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</si>
  <si>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</si>
  <si>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</si>
  <si>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</si>
  <si>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</si>
  <si>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</si>
  <si>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</si>
  <si>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</si>
  <si>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</si>
  <si>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</si>
  <si>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</si>
  <si>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</si>
  <si>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</si>
  <si>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</si>
  <si>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</si>
  <si>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</si>
  <si>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</si>
  <si>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</si>
  <si>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</si>
  <si>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</si>
  <si>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</si>
  <si>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</si>
  <si>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</si>
  <si>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</si>
  <si>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</si>
  <si>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</si>
  <si>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</si>
  <si>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</si>
  <si>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</si>
  <si>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</si>
  <si>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</si>
  <si>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</si>
  <si>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</si>
  <si>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</si>
  <si>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</si>
  <si>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</si>
  <si>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</si>
  <si>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</si>
  <si>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</si>
  <si>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</si>
  <si>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</si>
  <si>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</si>
  <si>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</si>
  <si>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</si>
  <si>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</si>
  <si>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</si>
  <si>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</si>
  <si>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</si>
  <si>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</si>
  <si>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</si>
  <si>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</si>
  <si>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</si>
  <si>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</si>
  <si>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</si>
  <si>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</si>
  <si>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</si>
  <si>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</si>
  <si>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</si>
  <si>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</si>
  <si>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</si>
  <si>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</si>
  <si>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</si>
  <si>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</si>
  <si>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</si>
  <si>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</si>
  <si>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</si>
  <si>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</si>
  <si>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</si>
  <si>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</si>
  <si>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</si>
  <si>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</si>
  <si>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</si>
  <si>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</si>
  <si>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</si>
  <si>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</si>
  <si>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</si>
  <si>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</si>
  <si>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</si>
  <si>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</si>
  <si>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</si>
  <si>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</si>
  <si>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</si>
  <si>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</si>
  <si>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</si>
  <si>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</si>
  <si>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</si>
  <si>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</si>
  <si>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</si>
  <si>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</si>
  <si>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</si>
  <si>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</si>
  <si>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</si>
  <si>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</si>
  <si>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</si>
  <si>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</si>
  <si>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</si>
  <si>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</si>
  <si>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</si>
  <si>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</si>
  <si>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</si>
  <si>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</si>
  <si>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</si>
  <si>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</si>
  <si>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</si>
  <si>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</si>
  <si>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</si>
  <si>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</si>
  <si>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</si>
  <si>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</si>
  <si>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</si>
  <si>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</si>
  <si>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</si>
  <si>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</si>
  <si>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</si>
  <si>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</si>
  <si>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</si>
  <si>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</si>
  <si>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</si>
  <si>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</si>
  <si>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</si>
  <si>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</si>
  <si>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</si>
  <si>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</si>
  <si>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</si>
  <si>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</si>
  <si>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</si>
  <si>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</si>
  <si>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</si>
  <si>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</si>
  <si>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</si>
  <si>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</si>
  <si>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</si>
  <si>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</si>
  <si>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</si>
  <si>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</si>
  <si>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</si>
  <si>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</si>
  <si>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</si>
  <si>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</si>
  <si>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</si>
  <si>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</si>
  <si>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</si>
  <si>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</si>
  <si>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</si>
  <si>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</si>
  <si>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</si>
  <si>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</si>
  <si>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</si>
  <si>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</si>
  <si>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</si>
  <si>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</si>
  <si>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</si>
  <si>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</si>
  <si>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</si>
  <si>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</si>
  <si>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</si>
  <si>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</si>
  <si>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</si>
  <si>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</si>
  <si>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</si>
  <si>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</si>
  <si>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</si>
  <si>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</si>
  <si>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</si>
  <si>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</si>
  <si>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</si>
  <si>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</si>
  <si>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</si>
  <si>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</si>
  <si>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</si>
  <si>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</si>
  <si>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</si>
  <si>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</si>
  <si>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</si>
  <si>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</si>
  <si>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</si>
  <si>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</si>
  <si>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</si>
  <si>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</si>
  <si>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</si>
  <si>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</si>
  <si>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</si>
  <si>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</si>
  <si>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</si>
  <si>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</si>
  <si>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</si>
  <si>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</si>
  <si>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</si>
  <si>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</si>
  <si>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</si>
  <si>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</si>
  <si>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</si>
  <si>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</si>
  <si>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</si>
  <si>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</si>
  <si>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</si>
  <si>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</si>
  <si>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</si>
  <si>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</si>
  <si>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</si>
  <si>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</si>
  <si>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</si>
  <si>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</si>
  <si>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</si>
  <si>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</si>
  <si>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</si>
  <si>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</si>
  <si>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</si>
  <si>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</si>
  <si>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</si>
  <si>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</si>
  <si>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</si>
  <si>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</si>
  <si>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</si>
  <si>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</si>
  <si>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</si>
  <si>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</si>
  <si>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</si>
  <si>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</si>
  <si>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</si>
  <si>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</si>
  <si>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</si>
  <si>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</si>
  <si>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</si>
  <si>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</si>
  <si>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</si>
  <si>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</si>
  <si>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</si>
  <si>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</si>
  <si>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</si>
  <si>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</si>
  <si>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</si>
  <si>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</si>
  <si>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</si>
  <si>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</si>
  <si>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</si>
  <si>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</si>
  <si>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</si>
  <si>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</si>
  <si>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</si>
  <si>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</si>
  <si>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</si>
  <si>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</si>
  <si>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</si>
  <si>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</si>
  <si>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</si>
  <si>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</si>
  <si>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</si>
  <si>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</si>
  <si>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</si>
  <si>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</si>
  <si>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</si>
  <si>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</si>
  <si>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</si>
  <si>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</si>
  <si>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</si>
  <si>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</si>
  <si>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</si>
  <si>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</si>
  <si>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</si>
  <si>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</si>
  <si>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</si>
  <si>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</si>
  <si>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</si>
  <si>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</si>
  <si>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</si>
  <si>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</si>
  <si>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</si>
  <si>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</si>
  <si>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</si>
  <si>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</si>
  <si>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</si>
  <si>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</si>
  <si>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</si>
  <si>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</si>
  <si>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</si>
  <si>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</si>
  <si>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</si>
  <si>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</si>
  <si>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</si>
  <si>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</si>
  <si>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</si>
  <si>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</si>
  <si>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</si>
  <si>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</si>
  <si>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</si>
  <si>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</si>
  <si>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</si>
  <si>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</si>
  <si>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</si>
  <si>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</si>
  <si>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</si>
  <si>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</si>
  <si>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</si>
  <si>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</si>
  <si>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</si>
  <si>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</si>
  <si>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</si>
  <si>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</si>
  <si>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</si>
  <si>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</si>
  <si>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</si>
  <si>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</si>
  <si>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</si>
  <si>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</si>
  <si>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</si>
  <si>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</si>
  <si>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</si>
  <si>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</si>
  <si>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</si>
  <si>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</si>
  <si>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</si>
  <si>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</si>
  <si>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</si>
  <si>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</si>
  <si>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</si>
  <si>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</si>
  <si>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</si>
  <si>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</si>
  <si>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</si>
  <si>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</si>
  <si>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</si>
  <si>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</si>
  <si>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</si>
  <si>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</si>
  <si>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</si>
  <si>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</si>
  <si>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</si>
  <si>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</si>
  <si>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</si>
  <si>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</si>
  <si>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</si>
  <si>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</si>
  <si>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</si>
  <si>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</si>
  <si>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</si>
  <si>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</si>
  <si>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</si>
  <si>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</si>
  <si>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</si>
  <si>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</si>
  <si>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</si>
  <si>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</si>
  <si>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</si>
  <si>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</si>
  <si>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</si>
  <si>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</si>
  <si>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</si>
  <si>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</si>
  <si>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</si>
  <si>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</si>
  <si>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</si>
  <si>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</si>
  <si>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</si>
  <si>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</si>
  <si>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</si>
  <si>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</si>
  <si>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</si>
  <si>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</si>
  <si>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</si>
  <si>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</si>
  <si>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</si>
  <si>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</si>
  <si>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</si>
  <si>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</si>
  <si>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</si>
  <si>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</si>
  <si>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</si>
  <si>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</si>
  <si>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</si>
  <si>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</si>
  <si>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</si>
  <si>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</si>
  <si>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</si>
  <si>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</si>
  <si>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</si>
  <si>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</si>
  <si>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</si>
  <si>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</si>
  <si>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</si>
  <si>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</si>
  <si>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</si>
  <si>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</si>
  <si>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</si>
  <si>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</si>
  <si>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</si>
  <si>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</si>
  <si>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</si>
  <si>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</si>
  <si>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</si>
  <si>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</si>
  <si>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</si>
  <si>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</si>
  <si>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</si>
  <si>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</si>
  <si>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</si>
  <si>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</si>
  <si>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</si>
  <si>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</si>
  <si>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</si>
  <si>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</si>
  <si>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</si>
  <si>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</si>
  <si>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</si>
  <si>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</si>
  <si>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</si>
  <si>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</si>
  <si>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</si>
  <si>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</si>
  <si>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</si>
  <si>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</si>
  <si>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</si>
  <si>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</si>
  <si>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</si>
  <si>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</si>
  <si>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</si>
  <si>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</si>
  <si>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</si>
  <si>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</si>
  <si>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</si>
  <si>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</si>
  <si>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</si>
  <si>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</si>
  <si>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</si>
  <si>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</si>
  <si>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</si>
  <si>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</si>
  <si>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</si>
  <si>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</si>
  <si>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</si>
  <si>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</si>
  <si>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</si>
  <si>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</si>
  <si>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</si>
  <si>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</si>
  <si>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</si>
  <si>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</si>
  <si>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</si>
  <si>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</si>
  <si>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</si>
  <si>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</si>
  <si>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</si>
  <si>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</si>
  <si>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</si>
  <si>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</si>
  <si>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</si>
  <si>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</si>
  <si>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</si>
  <si>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</si>
  <si>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</si>
  <si>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</si>
  <si>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</si>
  <si>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</si>
  <si>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</si>
  <si>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</si>
  <si>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</si>
  <si>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</si>
  <si>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</si>
  <si>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</si>
  <si>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</si>
  <si>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</si>
  <si>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</si>
  <si>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</si>
  <si>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</si>
  <si>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</si>
  <si>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</si>
  <si>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</si>
  <si>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</si>
  <si>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</si>
  <si>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</si>
  <si>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</si>
  <si>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</si>
  <si>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</si>
  <si>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</si>
  <si>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</si>
  <si>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</si>
  <si>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</si>
  <si>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</si>
  <si>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</si>
  <si>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</si>
  <si>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</si>
  <si>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</si>
  <si>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</si>
  <si>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</si>
  <si>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</si>
  <si>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</si>
  <si>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</si>
  <si>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</si>
  <si>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</si>
  <si>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</si>
  <si>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</si>
  <si>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</si>
  <si>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</si>
  <si>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</si>
  <si>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</si>
  <si>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</si>
  <si>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</si>
  <si>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</si>
  <si>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</si>
  <si>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</si>
  <si>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</si>
  <si>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</si>
  <si>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</si>
  <si>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</si>
  <si>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</si>
  <si>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</si>
  <si>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</si>
  <si>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</si>
  <si>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</si>
  <si>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</si>
  <si>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</si>
  <si>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</si>
  <si>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</si>
  <si>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</si>
  <si>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</si>
  <si>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</si>
  <si>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</si>
  <si>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</si>
  <si>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</si>
  <si>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</si>
  <si>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</si>
  <si>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</si>
  <si>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</si>
  <si>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</si>
  <si>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</si>
  <si>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</si>
  <si>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</si>
  <si>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</si>
  <si>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</si>
  <si>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</si>
  <si>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</si>
  <si>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</si>
  <si>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</si>
  <si>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</si>
  <si>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</si>
  <si>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</si>
  <si>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</si>
  <si>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</si>
  <si>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</si>
  <si>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</si>
  <si>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</si>
  <si>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</si>
  <si>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</si>
  <si>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</si>
  <si>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</si>
  <si>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</si>
  <si>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</si>
  <si>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</si>
  <si>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</si>
  <si>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</si>
  <si>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</si>
  <si>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</si>
  <si>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</si>
  <si>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</si>
  <si>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</si>
  <si>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</si>
  <si>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</si>
  <si>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</si>
  <si>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</si>
  <si>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</si>
  <si>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</si>
  <si>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</si>
  <si>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</si>
  <si>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</si>
  <si>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</si>
  <si>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</si>
  <si>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</si>
  <si>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</si>
  <si>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</si>
  <si>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</si>
  <si>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</si>
  <si>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</si>
  <si>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</si>
  <si>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</si>
  <si>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</si>
  <si>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</si>
  <si>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</si>
  <si>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</si>
  <si>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</si>
  <si>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</si>
  <si>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</si>
  <si>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</si>
  <si>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</si>
  <si>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</si>
  <si>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</si>
  <si>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</si>
  <si>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</si>
  <si>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</si>
  <si>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</si>
  <si>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</si>
  <si>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</si>
  <si>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</si>
  <si>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</si>
  <si>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</si>
  <si>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</si>
  <si>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</si>
  <si>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</si>
  <si>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</si>
  <si>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</si>
  <si>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</si>
  <si>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</si>
  <si>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</si>
  <si>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</si>
  <si>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</si>
  <si>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</si>
  <si>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</si>
  <si>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</si>
  <si>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</si>
  <si>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</si>
  <si>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</si>
  <si>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</si>
  <si>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</si>
  <si>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</si>
  <si>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</si>
  <si>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</si>
  <si>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</si>
  <si>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</si>
  <si>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</si>
  <si>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</si>
  <si>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</si>
  <si>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</si>
  <si>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</si>
  <si>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</si>
  <si>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</si>
  <si>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</si>
  <si>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</si>
  <si>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</si>
  <si>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</si>
  <si>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</si>
  <si>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</si>
  <si>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</si>
  <si>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</si>
  <si>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</si>
  <si>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</si>
  <si>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</si>
  <si>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</si>
  <si>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</si>
  <si>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</si>
  <si>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</si>
  <si>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</si>
  <si>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</si>
  <si>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</si>
  <si>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</si>
  <si>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</si>
  <si>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</si>
  <si>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</si>
  <si>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</si>
  <si>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</si>
  <si>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</si>
  <si>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</si>
  <si>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</si>
  <si>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</si>
  <si>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</si>
  <si>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</si>
  <si>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</si>
  <si>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</si>
  <si>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</si>
  <si>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</si>
  <si>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</si>
  <si>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</si>
  <si>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</si>
  <si>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</si>
  <si>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</si>
  <si>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</si>
  <si>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</si>
  <si>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</si>
  <si>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</si>
  <si>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</si>
  <si>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</si>
  <si>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</si>
  <si>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</si>
  <si>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</si>
  <si>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</si>
  <si>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</si>
  <si>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</si>
  <si>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</si>
  <si>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</si>
  <si>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</si>
  <si>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</si>
  <si>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</si>
  <si>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</si>
  <si>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</si>
  <si>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</si>
  <si>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</si>
  <si>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</si>
  <si>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</si>
  <si>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</si>
  <si>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</si>
  <si>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</si>
  <si>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</si>
  <si>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</si>
  <si>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</si>
  <si>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</si>
  <si>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</si>
  <si>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</si>
  <si>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</si>
  <si>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</si>
  <si>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</si>
  <si>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</si>
  <si>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</si>
  <si>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</si>
  <si>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</si>
  <si>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</si>
  <si>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</si>
  <si>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</si>
  <si>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</si>
  <si>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</si>
  <si>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</si>
  <si>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</si>
  <si>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</si>
  <si>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</si>
  <si>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</si>
  <si>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</si>
  <si>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</si>
  <si>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</si>
  <si>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</si>
  <si>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</si>
  <si>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</si>
  <si>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</si>
  <si>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</si>
  <si>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</si>
  <si>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</si>
  <si>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</si>
  <si>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</si>
  <si>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</si>
  <si>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</si>
  <si>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</si>
  <si>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</si>
  <si>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</si>
  <si>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</si>
  <si>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</si>
  <si>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</si>
  <si>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</si>
  <si>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</si>
  <si>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</si>
  <si>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</si>
  <si>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</si>
  <si>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</si>
  <si>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</si>
  <si>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</si>
  <si>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</si>
  <si>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</si>
  <si>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</si>
  <si>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</si>
  <si>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</si>
  <si>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</si>
  <si>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</si>
  <si>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</si>
  <si>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</si>
  <si>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</si>
  <si>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</si>
  <si>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</si>
  <si>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</si>
  <si>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</si>
  <si>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</si>
  <si>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</si>
  <si>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</si>
  <si>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</si>
  <si>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</si>
  <si>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</si>
  <si>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</si>
  <si>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</si>
  <si>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</si>
  <si>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</si>
  <si>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</si>
  <si>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</si>
  <si>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</si>
  <si>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</si>
  <si>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</si>
  <si>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</si>
  <si>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</si>
  <si>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</si>
  <si>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</si>
  <si>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</si>
  <si>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</si>
  <si>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</si>
  <si>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</si>
  <si>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</si>
  <si>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</si>
  <si>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</si>
  <si>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</si>
  <si>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</si>
  <si>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</si>
  <si>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</si>
  <si>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</si>
  <si>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</si>
  <si>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</si>
  <si>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</si>
  <si>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</si>
  <si>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</si>
  <si>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</si>
  <si>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</si>
  <si>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</si>
  <si>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</si>
  <si>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</si>
  <si>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</si>
  <si>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</si>
  <si>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</si>
  <si>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</si>
  <si>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</si>
  <si>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</si>
  <si>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</si>
  <si>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</si>
  <si>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</si>
  <si>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</si>
  <si>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</si>
  <si>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</si>
  <si>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</si>
  <si>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</si>
  <si>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</si>
  <si>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</si>
  <si>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</si>
  <si>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</si>
  <si>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</si>
  <si>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</si>
  <si>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</si>
  <si>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</si>
  <si>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</si>
  <si>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</si>
  <si>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</si>
  <si>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</si>
  <si>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</si>
  <si>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</si>
  <si>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</si>
  <si>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</si>
  <si>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</si>
  <si>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</si>
  <si>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</si>
  <si>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</si>
  <si>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</si>
  <si>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</si>
  <si>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</si>
  <si>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</si>
  <si>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</si>
  <si>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</si>
  <si>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</si>
  <si>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</si>
  <si>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</si>
  <si>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</si>
  <si>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</si>
  <si>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</si>
  <si>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</si>
  <si>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</si>
  <si>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</si>
  <si>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</si>
  <si>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</si>
  <si>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</si>
  <si>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</si>
  <si>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</si>
  <si>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</si>
  <si>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</si>
  <si>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</si>
  <si>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</si>
  <si>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</si>
  <si>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</si>
  <si>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</si>
  <si>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</si>
  <si>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</si>
  <si>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</si>
  <si>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</si>
  <si>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</si>
  <si>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</si>
  <si>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</si>
  <si>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</si>
  <si>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</si>
  <si>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</si>
  <si>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</si>
  <si>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</si>
  <si>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</si>
  <si>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</si>
  <si>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</si>
  <si>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</si>
  <si>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</si>
  <si>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</si>
  <si>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</si>
  <si>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</si>
  <si>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</si>
  <si>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</si>
  <si>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</si>
  <si>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</si>
  <si>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</si>
  <si>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</si>
  <si>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</si>
  <si>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</si>
  <si>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</si>
  <si>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</si>
  <si>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</si>
  <si>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</si>
  <si>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</si>
  <si>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</si>
  <si>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</si>
  <si>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</si>
  <si>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</si>
  <si>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</si>
  <si>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</si>
  <si>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</si>
  <si>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</si>
  <si>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</si>
  <si>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</si>
  <si>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</si>
  <si>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</si>
  <si>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</si>
  <si>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</si>
  <si>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</si>
  <si>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</si>
  <si>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</si>
  <si>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</si>
  <si>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</si>
  <si>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</si>
  <si>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</si>
  <si>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</si>
  <si>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</si>
  <si>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</si>
  <si>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</si>
  <si>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</si>
  <si>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</si>
  <si>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</si>
  <si>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</si>
  <si>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</si>
  <si>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</si>
  <si>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</si>
  <si>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</si>
  <si>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</si>
  <si>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</si>
  <si>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</si>
  <si>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</si>
  <si>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</si>
  <si>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</si>
  <si>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</si>
  <si>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</si>
  <si>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</si>
  <si>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</si>
  <si>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</si>
  <si>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</si>
  <si>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</si>
  <si>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</si>
  <si>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</si>
  <si>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</si>
  <si>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</si>
  <si>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</si>
  <si>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</si>
  <si>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</si>
  <si>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</si>
  <si>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</si>
  <si>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</si>
  <si>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</si>
  <si>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</si>
  <si>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</si>
  <si>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</si>
  <si>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</si>
  <si>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</si>
  <si>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</si>
  <si>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</si>
  <si>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</si>
  <si>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</si>
  <si>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</si>
  <si>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</si>
  <si>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</si>
  <si>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</si>
  <si>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</si>
  <si>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</si>
  <si>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</si>
  <si>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</si>
  <si>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</si>
  <si>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</si>
  <si>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</si>
  <si>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</si>
  <si>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</si>
  <si>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</si>
  <si>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</si>
  <si>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</si>
  <si>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</si>
  <si>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</si>
  <si>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</si>
  <si>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</si>
  <si>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</si>
  <si>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</si>
  <si>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</si>
  <si>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</si>
  <si>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</si>
  <si>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</si>
  <si>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</si>
  <si>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</si>
  <si>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</si>
  <si>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</si>
  <si>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</si>
  <si>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</si>
  <si>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</si>
  <si>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</si>
  <si>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</si>
  <si>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</si>
  <si>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</si>
  <si>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</si>
  <si>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</si>
  <si>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</si>
  <si>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</si>
  <si>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</si>
  <si>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</si>
  <si>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</si>
  <si>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</si>
  <si>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</si>
  <si>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</si>
  <si>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</si>
  <si>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</si>
  <si>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</si>
  <si>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</si>
  <si>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</si>
  <si>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</si>
  <si>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</si>
  <si>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</si>
  <si>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</si>
  <si>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</si>
  <si>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</si>
  <si>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</si>
  <si>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</si>
  <si>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</si>
  <si>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</si>
  <si>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</si>
  <si>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</si>
  <si>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</si>
  <si>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</si>
  <si>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</si>
  <si>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</si>
  <si>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</si>
  <si>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</si>
  <si>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</si>
  <si>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</si>
  <si>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</si>
  <si>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</si>
  <si>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</si>
  <si>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</si>
  <si>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</si>
  <si>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</si>
  <si>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</si>
  <si>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</si>
  <si>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</si>
  <si>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</si>
  <si>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</si>
  <si>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</si>
  <si>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</si>
  <si>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</si>
  <si>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</si>
  <si>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</si>
  <si>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</si>
  <si>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</si>
  <si>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</si>
  <si>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</si>
  <si>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</si>
  <si>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</si>
  <si>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</si>
  <si>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</si>
  <si>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</si>
  <si>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</si>
  <si>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</si>
  <si>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</si>
  <si>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</si>
  <si>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</si>
  <si>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</si>
  <si>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</si>
  <si>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</si>
  <si>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</si>
  <si>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</si>
  <si>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</si>
  <si>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</si>
  <si>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</si>
  <si>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</si>
  <si>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</si>
  <si>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</si>
  <si>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</si>
  <si>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</si>
  <si>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</si>
  <si>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</si>
  <si>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</si>
  <si>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</si>
  <si>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</si>
  <si>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</si>
  <si>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</si>
  <si>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</si>
  <si>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</si>
  <si>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</si>
  <si>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</si>
  <si>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</si>
  <si>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</si>
  <si>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</si>
  <si>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</si>
  <si>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</si>
  <si>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</si>
  <si>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</si>
  <si>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</si>
  <si>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</si>
  <si>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</si>
  <si>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</si>
  <si>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</si>
  <si>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</si>
  <si>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</si>
  <si>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</si>
  <si>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</si>
  <si>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</si>
  <si>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</si>
  <si>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</si>
  <si>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</si>
  <si>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</si>
  <si>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</si>
  <si>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</si>
  <si>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</si>
  <si>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</si>
  <si>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</si>
  <si>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</si>
  <si>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</si>
  <si>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</si>
  <si>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</si>
  <si>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</si>
  <si>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</si>
  <si>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</si>
  <si>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</si>
  <si>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</si>
  <si>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</si>
  <si>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</si>
  <si>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</si>
  <si>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</si>
  <si>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</si>
  <si>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</si>
  <si>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</si>
  <si>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</si>
  <si>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</si>
  <si>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</si>
  <si>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</si>
  <si>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</si>
  <si>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</si>
  <si>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</si>
  <si>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</si>
  <si>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</si>
  <si>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</si>
  <si>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</si>
  <si>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</si>
  <si>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</si>
  <si>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</si>
  <si>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</si>
  <si>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</si>
  <si>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</si>
  <si>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</si>
  <si>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</si>
  <si>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</si>
  <si>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</si>
  <si>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</si>
  <si>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</si>
  <si>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</si>
  <si>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</si>
  <si>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</si>
  <si>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</si>
  <si>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</si>
  <si>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</si>
  <si>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</si>
  <si>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</si>
  <si>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</si>
  <si>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</si>
  <si>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</si>
  <si>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</si>
  <si>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</si>
  <si>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</si>
  <si>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</si>
  <si>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</si>
  <si>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</si>
  <si>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</si>
  <si>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</si>
  <si>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</si>
  <si>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</si>
  <si>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</si>
  <si>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</si>
  <si>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</si>
  <si>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</si>
  <si>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</si>
  <si>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</si>
  <si>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</si>
  <si>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</si>
  <si>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</si>
  <si>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</si>
  <si>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</si>
  <si>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</si>
  <si>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</si>
  <si>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</si>
  <si>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</si>
  <si>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</si>
  <si>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</si>
  <si>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</si>
  <si>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</si>
  <si>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</si>
  <si>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</si>
  <si>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</si>
  <si>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</si>
  <si>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</si>
  <si>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</si>
  <si>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</si>
  <si>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</si>
  <si>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</si>
  <si>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</si>
  <si>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</si>
  <si>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</si>
  <si>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</si>
  <si>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</si>
  <si>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</si>
  <si>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</si>
  <si>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</si>
  <si>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</si>
  <si>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</si>
  <si>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</si>
  <si>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</si>
  <si>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</si>
  <si>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</si>
  <si>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</si>
  <si>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</si>
  <si>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</si>
  <si>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</si>
  <si>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</si>
  <si>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</si>
  <si>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</si>
  <si>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</si>
  <si>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</si>
  <si>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</si>
  <si>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</si>
  <si>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</si>
  <si>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</si>
  <si>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</si>
  <si>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</si>
  <si>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</si>
  <si>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</si>
  <si>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</si>
  <si>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</si>
  <si>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</si>
  <si>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</si>
  <si>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</si>
  <si>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</si>
  <si>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</si>
  <si>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</si>
  <si>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</si>
  <si>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</si>
  <si>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</si>
  <si>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</si>
  <si>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</si>
  <si>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</si>
  <si>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</si>
  <si>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</si>
  <si>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</si>
  <si>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</si>
  <si>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</si>
  <si>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</si>
  <si>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</si>
  <si>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</si>
  <si>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</si>
  <si>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</si>
  <si>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</si>
  <si>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</si>
  <si>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</si>
  <si>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</si>
  <si>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</si>
  <si>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</si>
  <si>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</si>
  <si>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</si>
  <si>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</si>
  <si>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</si>
  <si>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</si>
  <si>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</si>
  <si>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</si>
  <si>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</si>
  <si>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</si>
  <si>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</si>
  <si>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</si>
  <si>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</si>
  <si>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</si>
  <si>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</si>
  <si>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</si>
  <si>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</si>
  <si>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</si>
  <si>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</si>
  <si>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</si>
  <si>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</si>
  <si>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</si>
  <si>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</si>
  <si>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</si>
  <si>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</si>
  <si>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</si>
  <si>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</si>
  <si>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</si>
  <si>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</si>
  <si>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</si>
  <si>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</si>
  <si>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</si>
  <si>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</si>
  <si>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</si>
  <si>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</si>
  <si>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</si>
  <si>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</si>
  <si>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</si>
  <si>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</si>
  <si>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</si>
  <si>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</si>
  <si>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</si>
  <si>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</si>
  <si>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</si>
  <si>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</si>
  <si>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</si>
  <si>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</si>
  <si>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</si>
  <si>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</si>
  <si>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</si>
  <si>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</si>
  <si>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</si>
  <si>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</si>
  <si>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</si>
  <si>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</si>
  <si>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</si>
  <si>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</si>
  <si>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</si>
  <si>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</si>
  <si>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</si>
  <si>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</si>
  <si>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</si>
  <si>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</si>
  <si>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</si>
  <si>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</si>
  <si>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</si>
  <si>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</si>
  <si>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</si>
  <si>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</si>
  <si>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</si>
  <si>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</si>
  <si>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</si>
  <si>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</si>
  <si>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</si>
  <si>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</si>
  <si>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</si>
  <si>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</si>
  <si>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</si>
  <si>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</si>
  <si>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</si>
  <si>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</si>
  <si>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</si>
  <si>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</si>
  <si>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</si>
  <si>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</si>
  <si>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</si>
  <si>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</si>
  <si>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</si>
  <si>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</si>
  <si>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</si>
  <si>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</si>
  <si>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</si>
  <si>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</si>
  <si>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</si>
  <si>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</si>
  <si>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</si>
  <si>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</si>
  <si>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</si>
  <si>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</si>
  <si>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</si>
  <si>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</si>
  <si>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</si>
  <si>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</si>
  <si>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</si>
  <si>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</si>
  <si>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</si>
  <si>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</si>
  <si>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</si>
  <si>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</si>
  <si>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</si>
  <si>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</si>
  <si>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</si>
  <si>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</si>
  <si>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</si>
  <si>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</si>
  <si>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</si>
  <si>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</si>
  <si>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</si>
  <si>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</si>
  <si>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</si>
  <si>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</si>
  <si>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</si>
  <si>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</si>
  <si>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</si>
  <si>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</si>
  <si>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</si>
  <si>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</si>
  <si>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</si>
  <si>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</si>
  <si>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</si>
  <si>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</si>
  <si>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</si>
  <si>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</si>
  <si>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</si>
  <si>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</si>
  <si>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</si>
  <si>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</si>
  <si>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</si>
  <si>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</si>
  <si>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</si>
  <si>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</si>
  <si>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</si>
  <si>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</si>
  <si>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</si>
  <si>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</si>
  <si>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</si>
  <si>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</si>
  <si>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</si>
  <si>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</si>
  <si>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</si>
  <si>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</si>
  <si>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</si>
  <si>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</si>
  <si>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</si>
  <si>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</si>
  <si>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</si>
  <si>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</si>
  <si>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</si>
  <si>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</si>
  <si>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</si>
  <si>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</si>
  <si>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</si>
  <si>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</si>
  <si>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</si>
  <si>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</si>
  <si>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</si>
  <si>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</si>
  <si>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</si>
  <si>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</si>
  <si>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</si>
  <si>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</si>
  <si>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</si>
  <si>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</si>
  <si>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</si>
  <si>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</si>
  <si>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</si>
  <si>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</si>
  <si>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</si>
  <si>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</si>
  <si>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</si>
  <si>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</si>
  <si>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</si>
  <si>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</si>
  <si>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</si>
  <si>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</si>
  <si>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</si>
  <si>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</si>
  <si>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</si>
  <si>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</si>
  <si>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</si>
  <si>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</si>
  <si>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</si>
  <si>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</si>
  <si>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</si>
  <si>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</si>
  <si>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</si>
  <si>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</si>
  <si>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</si>
  <si>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</si>
  <si>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</si>
  <si>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</si>
  <si>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</si>
  <si>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</si>
  <si>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</si>
  <si>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</si>
  <si>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</si>
  <si>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</si>
  <si>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</si>
  <si>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</si>
  <si>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</si>
  <si>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</si>
  <si>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</si>
  <si>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</si>
  <si>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</si>
  <si>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</si>
  <si>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</si>
  <si>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</si>
  <si>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</si>
  <si>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</si>
  <si>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</si>
  <si>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</si>
  <si>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</si>
  <si>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</si>
  <si>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</si>
  <si>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</si>
  <si>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</si>
  <si>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</si>
  <si>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</si>
  <si>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</si>
  <si>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</si>
  <si>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</si>
  <si>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</si>
  <si>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</si>
  <si>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</si>
  <si>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</si>
  <si>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</si>
  <si>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</si>
  <si>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</si>
  <si>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</si>
  <si>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</si>
  <si>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</si>
  <si>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</si>
  <si>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</si>
  <si>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</si>
  <si>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</si>
  <si>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</si>
  <si>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</si>
  <si>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</si>
  <si>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</si>
  <si>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</si>
  <si>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</si>
  <si>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</si>
  <si>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</si>
  <si>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</si>
  <si>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</si>
  <si>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</si>
  <si>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</si>
  <si>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</si>
  <si>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</si>
  <si>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</si>
  <si>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</si>
  <si>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</si>
  <si>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</si>
  <si>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</si>
  <si>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</si>
  <si>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</si>
  <si>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</si>
  <si>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</si>
  <si>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</si>
  <si>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</si>
  <si>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</si>
  <si>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</si>
  <si>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</si>
  <si>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</si>
  <si>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</si>
  <si>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</si>
  <si>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</si>
  <si>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</si>
  <si>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</si>
  <si>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</si>
  <si>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</si>
  <si>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</si>
  <si>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</si>
  <si>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</si>
  <si>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</si>
  <si>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</si>
  <si>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</si>
  <si>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</si>
  <si>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</si>
  <si>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</si>
  <si>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</si>
  <si>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</si>
  <si>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</si>
  <si>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</si>
  <si>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</si>
  <si>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</si>
  <si>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</si>
  <si>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</si>
  <si>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</si>
  <si>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</si>
  <si>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</si>
  <si>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</si>
  <si>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</si>
  <si>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</si>
  <si>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</si>
  <si>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</si>
  <si>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</si>
  <si>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</si>
  <si>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</si>
  <si>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</si>
  <si>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</si>
  <si>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</si>
  <si>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</si>
  <si>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</si>
  <si>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</si>
  <si>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</si>
  <si>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</si>
  <si>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</si>
  <si>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</si>
  <si>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</si>
  <si>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</si>
  <si>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</si>
  <si>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</si>
  <si>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</si>
  <si>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</si>
  <si>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</si>
  <si>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</si>
  <si>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</si>
  <si>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</si>
  <si>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</si>
  <si>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</si>
  <si>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</si>
  <si>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</si>
  <si>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</si>
  <si>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</si>
  <si>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</si>
  <si>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</si>
  <si>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</si>
  <si>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</si>
  <si>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</si>
  <si>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</si>
  <si>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</si>
  <si>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</si>
  <si>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</si>
  <si>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</si>
  <si>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</si>
  <si>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</si>
  <si>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</si>
  <si>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</si>
  <si>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</si>
  <si>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</si>
  <si>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</si>
  <si>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</si>
  <si>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</si>
  <si>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</si>
  <si>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</si>
  <si>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</si>
  <si>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</si>
  <si>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</si>
  <si>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</si>
  <si>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</si>
  <si>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</si>
  <si>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</si>
  <si>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</si>
  <si>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</si>
  <si>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</si>
  <si>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</si>
  <si>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</si>
  <si>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</si>
  <si>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</si>
  <si>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</si>
  <si>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</si>
  <si>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</si>
  <si>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</si>
  <si>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</si>
  <si>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</si>
  <si>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</si>
  <si>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</si>
  <si>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</si>
  <si>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</si>
  <si>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</si>
  <si>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</si>
  <si>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</si>
  <si>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</si>
  <si>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</si>
  <si>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</si>
  <si>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</si>
  <si>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</si>
  <si>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</si>
  <si>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</si>
  <si>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</si>
  <si>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</si>
  <si>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</si>
  <si>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</si>
  <si>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</si>
  <si>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</si>
  <si>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</si>
  <si>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</si>
  <si>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</si>
  <si>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</si>
  <si>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</si>
  <si>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</si>
  <si>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</si>
  <si>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</si>
  <si>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</si>
  <si>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</si>
  <si>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</si>
  <si>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</si>
  <si>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</si>
  <si>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</si>
  <si>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</si>
  <si>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</si>
  <si>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</si>
  <si>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</si>
  <si>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</si>
  <si>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</si>
  <si>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</si>
  <si>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</si>
  <si>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</si>
  <si>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</si>
  <si>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</si>
  <si>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</si>
  <si>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</si>
  <si>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</si>
  <si>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</si>
  <si>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</si>
  <si>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</si>
  <si>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</si>
  <si>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</si>
  <si>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</si>
  <si>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</si>
  <si>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</si>
  <si>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</si>
  <si>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</si>
  <si>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</si>
  <si>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</si>
  <si>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</si>
  <si>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</si>
  <si>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</si>
  <si>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</si>
  <si>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</si>
  <si>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</si>
  <si>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</si>
  <si>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</si>
  <si>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</si>
  <si>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</si>
  <si>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</si>
  <si>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</si>
  <si>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</si>
  <si>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</si>
  <si>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</si>
  <si>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</si>
  <si>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</si>
  <si>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</si>
  <si>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</si>
  <si>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</si>
  <si>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</si>
  <si>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</si>
  <si>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</si>
  <si>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</si>
  <si>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</si>
  <si>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</si>
  <si>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</si>
  <si>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</si>
  <si>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</si>
  <si>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</si>
  <si>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</si>
  <si>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</si>
  <si>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</si>
  <si>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</si>
  <si>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</si>
  <si>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</si>
  <si>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</si>
  <si>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</si>
  <si>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</si>
  <si>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</si>
  <si>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</si>
  <si>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</si>
  <si>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</si>
  <si>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</si>
  <si>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</si>
  <si>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</si>
  <si>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</si>
  <si>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</si>
  <si>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</si>
  <si>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</si>
  <si>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</si>
  <si>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</si>
  <si>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</si>
  <si>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</si>
  <si>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</si>
  <si>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</si>
  <si>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</si>
  <si>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</si>
  <si>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</si>
  <si>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</si>
  <si>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</si>
  <si>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</si>
  <si>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</si>
  <si>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</si>
  <si>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</si>
  <si>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</si>
  <si>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</si>
  <si>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</si>
  <si>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</si>
  <si>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</si>
  <si>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</si>
  <si>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</si>
  <si>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</si>
  <si>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</si>
  <si>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</si>
  <si>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</si>
  <si>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</si>
  <si>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</si>
  <si>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</si>
  <si>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</si>
  <si>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</si>
  <si>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</si>
  <si>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</si>
  <si>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</si>
  <si>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</si>
  <si>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</si>
  <si>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</si>
  <si>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</si>
  <si>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</si>
  <si>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</si>
  <si>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</si>
  <si>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</si>
  <si>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</si>
  <si>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</si>
  <si>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</si>
  <si>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</si>
  <si>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</si>
  <si>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</si>
  <si>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</si>
  <si>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</si>
  <si>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</si>
  <si>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</si>
  <si>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</si>
  <si>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</si>
  <si>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</si>
  <si>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</si>
  <si>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</si>
  <si>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</si>
  <si>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</si>
  <si>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</si>
  <si>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</si>
  <si>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</si>
  <si>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</si>
  <si>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</si>
  <si>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</si>
  <si>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</si>
  <si>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</si>
  <si>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</si>
  <si>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</si>
  <si>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</si>
  <si>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</si>
  <si>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</si>
  <si>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</si>
  <si>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</si>
  <si>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</si>
  <si>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</si>
  <si>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</si>
  <si>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</si>
  <si>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</si>
  <si>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</si>
  <si>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</si>
  <si>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</si>
  <si>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</si>
  <si>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</si>
  <si>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</si>
  <si>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</si>
  <si>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</si>
  <si>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</si>
  <si>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</si>
  <si>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</si>
  <si>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</si>
  <si>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</si>
  <si>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</si>
  <si>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</si>
  <si>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</si>
  <si>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</si>
  <si>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</si>
  <si>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</si>
  <si>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</si>
  <si>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</si>
  <si>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</si>
  <si>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</si>
  <si>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</si>
  <si>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</si>
  <si>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</si>
  <si>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</si>
  <si>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</si>
  <si>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</si>
  <si>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</si>
  <si>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</si>
  <si>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</si>
  <si>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</si>
  <si>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</si>
  <si>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</si>
  <si>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</si>
  <si>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</si>
  <si>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</si>
  <si>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</si>
  <si>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</si>
  <si>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</si>
  <si>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</si>
  <si>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</si>
  <si>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</si>
  <si>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</si>
  <si>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</si>
  <si>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</si>
  <si>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</si>
  <si>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</si>
  <si>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</si>
  <si>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</si>
  <si>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</si>
  <si>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</si>
  <si>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</si>
  <si>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</si>
  <si>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</si>
  <si>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</si>
  <si>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</si>
  <si>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</si>
  <si>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</si>
  <si>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</si>
  <si>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</si>
  <si>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</si>
  <si>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</si>
  <si>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</si>
  <si>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</si>
  <si>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</si>
  <si>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</si>
  <si>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</si>
  <si>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</si>
  <si>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</si>
  <si>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</si>
  <si>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</si>
  <si>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</si>
  <si>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</si>
  <si>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</si>
  <si>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</si>
  <si>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</si>
  <si>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</si>
  <si>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</si>
  <si>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</si>
  <si>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</si>
  <si>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</si>
  <si>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</si>
  <si>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</si>
  <si>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</si>
  <si>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</si>
  <si>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</si>
  <si>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</si>
  <si>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</si>
  <si>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</si>
  <si>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</si>
  <si>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</si>
  <si>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</si>
  <si>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</si>
  <si>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</si>
  <si>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</si>
  <si>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</si>
  <si>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</si>
  <si>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</si>
  <si>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</si>
  <si>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</si>
  <si>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</si>
  <si>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</si>
  <si>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</si>
  <si>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</si>
  <si>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</si>
  <si>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</si>
  <si>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</si>
  <si>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</si>
  <si>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</si>
  <si>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</si>
  <si>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</si>
  <si>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</si>
  <si>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</si>
  <si>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</si>
  <si>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</si>
  <si>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</si>
  <si>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</si>
  <si>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</si>
  <si>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</si>
  <si>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</si>
  <si>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</si>
  <si>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</si>
  <si>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</si>
  <si>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</si>
  <si>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</si>
  <si>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</si>
  <si>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</si>
  <si>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</si>
  <si>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</si>
  <si>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</si>
  <si>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</si>
  <si>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</si>
  <si>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</si>
  <si>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</si>
  <si>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</si>
  <si>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</si>
  <si>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</si>
  <si>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</si>
  <si>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</si>
  <si>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</si>
  <si>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</si>
  <si>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</si>
  <si>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</si>
  <si>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</si>
  <si>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</si>
  <si>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</si>
  <si>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</si>
  <si>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</si>
  <si>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</si>
  <si>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</si>
  <si>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</si>
  <si>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</si>
  <si>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</si>
  <si>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</si>
  <si>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</si>
  <si>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</si>
  <si>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</si>
  <si>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</si>
  <si>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</si>
  <si>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</si>
  <si>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</si>
  <si>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</si>
  <si>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</si>
  <si>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</si>
  <si>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</si>
  <si>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</si>
  <si>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</si>
  <si>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</si>
  <si>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</si>
  <si>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</si>
  <si>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</si>
  <si>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</si>
  <si>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</si>
  <si>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</si>
  <si>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</si>
  <si>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</si>
  <si>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</si>
  <si>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</si>
  <si>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</si>
  <si>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</si>
  <si>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</si>
  <si>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</si>
  <si>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</si>
  <si>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</si>
  <si>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</si>
  <si>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</si>
  <si>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</si>
  <si>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</si>
  <si>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</si>
  <si>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</si>
  <si>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</si>
  <si>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</si>
  <si>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</si>
  <si>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</si>
  <si>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</si>
  <si>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</si>
  <si>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</si>
  <si>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</si>
  <si>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</si>
  <si>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</si>
  <si>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</si>
  <si>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</si>
  <si>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</si>
  <si>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</si>
  <si>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</si>
  <si>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</si>
  <si>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</si>
  <si>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</si>
  <si>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</si>
  <si>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</si>
  <si>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</si>
  <si>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</si>
  <si>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</si>
  <si>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</si>
  <si>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</si>
  <si>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</si>
  <si>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</si>
  <si>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</si>
  <si>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</si>
  <si>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</si>
  <si>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</si>
  <si>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</si>
  <si>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</si>
  <si>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</si>
  <si>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</si>
  <si>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</si>
  <si>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</si>
  <si>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</si>
  <si>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</si>
  <si>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</si>
  <si>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</si>
  <si>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</si>
  <si>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</si>
  <si>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</si>
  <si>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</si>
  <si>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</si>
  <si>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</si>
  <si>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</si>
  <si>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</si>
  <si>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</si>
  <si>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</si>
  <si>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</si>
  <si>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</si>
  <si>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</si>
  <si>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</si>
  <si>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</si>
  <si>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</si>
  <si>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</si>
  <si>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</si>
  <si>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</si>
  <si>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</si>
  <si>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</si>
  <si>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</si>
  <si>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</si>
  <si>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</si>
  <si>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</si>
  <si>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</si>
  <si>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</si>
  <si>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</si>
  <si>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</si>
  <si>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</si>
  <si>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</si>
  <si>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</si>
  <si>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</si>
  <si>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</si>
  <si>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</si>
  <si>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</si>
  <si>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</si>
  <si>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</si>
  <si>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</si>
  <si>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</si>
  <si>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</si>
  <si>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</si>
  <si>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</si>
  <si>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</si>
  <si>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</si>
  <si>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</si>
  <si>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</si>
  <si>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</si>
  <si>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</si>
  <si>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</si>
  <si>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</si>
  <si>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</si>
  <si>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</si>
  <si>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</si>
  <si>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</si>
  <si>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</si>
  <si>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</si>
  <si>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</si>
  <si>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</si>
  <si>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</si>
  <si>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</si>
  <si>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</si>
  <si>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</si>
  <si>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</si>
  <si>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</si>
  <si>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</si>
  <si>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</si>
  <si>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</si>
  <si>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</si>
  <si>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</si>
  <si>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</si>
  <si>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</si>
  <si>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</si>
  <si>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</si>
  <si>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</si>
  <si>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</si>
  <si>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</si>
  <si>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</si>
  <si>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</si>
  <si>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</si>
  <si>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</si>
  <si>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</si>
  <si>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</si>
  <si>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</si>
  <si>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</si>
  <si>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</si>
  <si>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</si>
  <si>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</si>
  <si>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</si>
  <si>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</si>
  <si>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</si>
  <si>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</si>
  <si>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</si>
  <si>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</si>
  <si>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</si>
  <si>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</si>
  <si>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</si>
  <si>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</si>
  <si>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</si>
  <si>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</si>
  <si>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</si>
  <si>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</si>
  <si>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</si>
  <si>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</si>
  <si>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</si>
  <si>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</si>
  <si>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</si>
  <si>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</si>
  <si>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</si>
  <si>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</si>
  <si>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</si>
  <si>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</si>
  <si>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</si>
  <si>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</si>
  <si>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</si>
  <si>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</si>
  <si>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</si>
  <si>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</si>
  <si>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</si>
  <si>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</si>
  <si>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</si>
  <si>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</si>
  <si>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</si>
  <si>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</si>
  <si>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</si>
  <si>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</si>
  <si>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</si>
  <si>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</si>
  <si>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</si>
  <si>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</si>
  <si>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</si>
  <si>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</si>
  <si>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</si>
  <si>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</si>
  <si>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</si>
  <si>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</si>
  <si>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</si>
  <si>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</si>
  <si>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</si>
  <si>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</si>
  <si>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</si>
  <si>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</si>
  <si>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</si>
  <si>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</si>
  <si>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</si>
  <si>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</si>
  <si>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</si>
  <si>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</si>
  <si>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</si>
  <si>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</si>
  <si>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</si>
  <si>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</si>
  <si>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</si>
  <si>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</si>
  <si>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</si>
  <si>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</si>
  <si>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</si>
  <si>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</si>
  <si>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</si>
  <si>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</si>
  <si>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</si>
  <si>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</si>
  <si>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</si>
  <si>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</si>
  <si>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</si>
  <si>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</si>
  <si>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</si>
  <si>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</si>
  <si>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</si>
  <si>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</si>
  <si>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</si>
  <si>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</si>
  <si>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</si>
  <si>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</si>
  <si>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</si>
  <si>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</si>
  <si>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</si>
  <si>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</si>
  <si>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</si>
  <si>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</si>
  <si>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</si>
  <si>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</si>
  <si>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</si>
  <si>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</si>
  <si>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</si>
  <si>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</si>
  <si>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</si>
  <si>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</si>
  <si>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</si>
  <si>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</si>
  <si>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</si>
  <si>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</si>
  <si>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</si>
  <si>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</si>
  <si>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</si>
  <si>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</si>
  <si>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</si>
  <si>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</si>
  <si>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</si>
  <si>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</si>
  <si>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</si>
  <si>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</si>
  <si>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</si>
  <si>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</si>
  <si>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</si>
  <si>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</si>
  <si>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</si>
  <si>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</si>
  <si>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</si>
  <si>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</si>
  <si>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</si>
  <si>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</si>
  <si>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</si>
  <si>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</si>
  <si>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</si>
  <si>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</si>
  <si>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</si>
  <si>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</si>
  <si>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</si>
  <si>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</si>
  <si>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</si>
  <si>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</si>
  <si>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</si>
  <si>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</si>
  <si>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</si>
  <si>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</si>
  <si>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</si>
  <si>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</si>
  <si>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</si>
  <si>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</si>
  <si>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</si>
  <si>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</si>
  <si>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</si>
  <si>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</si>
  <si>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</si>
  <si>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</si>
  <si>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</si>
  <si>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</si>
  <si>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</si>
  <si>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</si>
  <si>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</si>
  <si>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</si>
  <si>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</si>
  <si>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</si>
  <si>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</si>
  <si>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</si>
  <si>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</si>
  <si>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</si>
  <si>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</si>
  <si>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</si>
  <si>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</si>
  <si>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</si>
  <si>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</si>
  <si>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</si>
  <si>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</si>
  <si>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</si>
  <si>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</si>
  <si>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</si>
  <si>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</si>
  <si>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</si>
  <si>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</si>
  <si>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</si>
  <si>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</si>
  <si>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</si>
  <si>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</si>
  <si>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</si>
  <si>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</si>
  <si>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</si>
  <si>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</si>
  <si>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</si>
  <si>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</si>
  <si>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</si>
  <si>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</si>
  <si>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</si>
  <si>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</si>
  <si>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</si>
  <si>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</si>
  <si>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</si>
  <si>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</si>
  <si>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</si>
  <si>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</si>
  <si>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</si>
  <si>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</si>
  <si>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</si>
  <si>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</si>
  <si>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</si>
  <si>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</si>
  <si>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</si>
  <si>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</si>
  <si>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</si>
  <si>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</si>
  <si>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</si>
  <si>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</si>
  <si>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</si>
  <si>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</si>
  <si>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</si>
  <si>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</si>
  <si>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</si>
  <si>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</si>
  <si>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</si>
  <si>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</si>
  <si>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</si>
  <si>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</si>
  <si>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</si>
  <si>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</si>
  <si>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</si>
  <si>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</si>
  <si>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</si>
  <si>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</si>
  <si>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</si>
  <si>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</si>
  <si>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</si>
  <si>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</si>
  <si>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</si>
  <si>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</si>
  <si>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</si>
  <si>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</si>
  <si>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</si>
  <si>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</si>
  <si>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</si>
  <si>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</si>
  <si>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</si>
  <si>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</si>
  <si>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</si>
  <si>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</si>
  <si>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</si>
  <si>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</si>
  <si>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</si>
  <si>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</si>
  <si>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</si>
  <si>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</si>
  <si>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</si>
  <si>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</si>
  <si>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</si>
  <si>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</si>
  <si>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</si>
  <si>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</si>
  <si>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</si>
  <si>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</si>
  <si>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</si>
  <si>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</si>
  <si>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</si>
  <si>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</si>
  <si>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</si>
  <si>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</si>
  <si>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</si>
  <si>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</si>
  <si>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</si>
  <si>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</si>
  <si>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</si>
  <si>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</si>
  <si>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</si>
  <si>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</si>
  <si>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</si>
  <si>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</si>
  <si>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</si>
  <si>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</si>
  <si>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</si>
  <si>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</si>
  <si>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</si>
  <si>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</si>
  <si>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</si>
  <si>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</si>
  <si>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</si>
  <si>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</si>
  <si>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</si>
  <si>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</si>
  <si>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</si>
  <si>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</si>
  <si>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</si>
  <si>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</si>
  <si>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</si>
  <si>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</si>
  <si>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</si>
  <si>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</si>
  <si>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</si>
  <si>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</si>
  <si>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</si>
  <si>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</si>
  <si>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</si>
  <si>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</si>
  <si>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</si>
  <si>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</si>
  <si>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</si>
  <si>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</si>
  <si>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</si>
  <si>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</si>
  <si>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</si>
  <si>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</si>
  <si>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</si>
  <si>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</si>
  <si>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</si>
  <si>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</si>
  <si>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</si>
  <si>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</si>
  <si>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</si>
  <si>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</si>
  <si>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</si>
  <si>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</si>
  <si>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</si>
  <si>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</si>
  <si>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</si>
  <si>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</si>
  <si>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</si>
  <si>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</si>
  <si>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</si>
  <si>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</si>
  <si>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</si>
  <si>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</si>
  <si>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</si>
  <si>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</si>
  <si>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</si>
  <si>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</si>
  <si>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</si>
  <si>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</si>
  <si>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</si>
  <si>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</si>
  <si>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</si>
  <si>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</si>
  <si>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</si>
  <si>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</si>
  <si>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</si>
  <si>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</si>
  <si>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</si>
  <si>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</si>
  <si>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</si>
  <si>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</si>
  <si>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</si>
  <si>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</si>
  <si>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</si>
  <si>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</si>
  <si>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</si>
  <si>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</si>
  <si>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</si>
  <si>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</si>
  <si>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</si>
  <si>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</si>
  <si>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</si>
  <si>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</si>
  <si>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</si>
  <si>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</si>
  <si>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</si>
  <si>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</si>
  <si>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</si>
  <si>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</si>
  <si>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</si>
  <si>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</si>
  <si>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</si>
  <si>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</si>
  <si>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</si>
  <si>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</si>
  <si>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</si>
  <si>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</si>
  <si>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</si>
  <si>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</si>
  <si>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</si>
  <si>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</si>
  <si>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</si>
  <si>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</si>
  <si>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</si>
  <si>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</si>
  <si>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</si>
  <si>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</si>
  <si>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</si>
  <si>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</si>
  <si>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</si>
  <si>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</si>
  <si>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</si>
  <si>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</si>
  <si>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</si>
  <si>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</si>
  <si>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</si>
  <si>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</si>
  <si>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</si>
  <si>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</si>
  <si>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</si>
  <si>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</si>
  <si>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</si>
  <si>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</si>
  <si>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</si>
  <si>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</si>
  <si>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</si>
  <si>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</si>
  <si>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</si>
  <si>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</si>
  <si>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</si>
  <si>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</si>
  <si>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</si>
  <si>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</si>
  <si>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</si>
  <si>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</si>
  <si>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</si>
  <si>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</si>
  <si>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</si>
  <si>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</si>
  <si>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</si>
  <si>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</si>
  <si>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</si>
  <si>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</si>
  <si>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</si>
  <si>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</si>
  <si>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</si>
  <si>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</si>
  <si>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</si>
  <si>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</si>
  <si>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</si>
  <si>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</si>
  <si>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</si>
  <si>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</si>
  <si>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</si>
  <si>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</si>
  <si>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</si>
  <si>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</si>
  <si>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</si>
  <si>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</si>
  <si>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</si>
  <si>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</si>
  <si>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</si>
  <si>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</si>
  <si>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</si>
  <si>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</si>
  <si>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</si>
  <si>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</si>
  <si>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</si>
  <si>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</si>
  <si>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</si>
  <si>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</si>
  <si>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</si>
  <si>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</si>
  <si>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</si>
  <si>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</si>
  <si>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</si>
  <si>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</si>
  <si>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</si>
  <si>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</si>
  <si>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</si>
  <si>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</si>
  <si>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</si>
  <si>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</si>
  <si>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</si>
  <si>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</si>
  <si>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</si>
  <si>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</si>
  <si>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</si>
  <si>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</si>
  <si>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</si>
  <si>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</si>
  <si>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</si>
  <si>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</si>
  <si>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</si>
  <si>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</si>
  <si>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</si>
  <si>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</si>
  <si>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</si>
  <si>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</si>
  <si>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</si>
  <si>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</si>
  <si>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</si>
  <si>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</si>
  <si>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</si>
  <si>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</si>
  <si>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</si>
  <si>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</si>
  <si>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</si>
  <si>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</si>
  <si>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</si>
  <si>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</si>
  <si>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</si>
  <si>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</si>
  <si>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</si>
  <si>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</si>
  <si>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</si>
  <si>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</si>
  <si>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</si>
  <si>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</si>
  <si>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</si>
  <si>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</si>
  <si>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</si>
  <si>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</si>
  <si>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</si>
  <si>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</si>
  <si>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</si>
  <si>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</si>
  <si>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</si>
  <si>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</si>
  <si>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</si>
  <si>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</si>
  <si>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</si>
  <si>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</si>
  <si>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</si>
  <si>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</si>
  <si>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</si>
  <si>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</si>
  <si>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</si>
  <si>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</si>
  <si>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</si>
  <si>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</si>
  <si>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</si>
  <si>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</si>
  <si>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</si>
  <si>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</si>
  <si>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</si>
  <si>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</si>
  <si>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</si>
  <si>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</si>
  <si>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</si>
  <si>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</si>
  <si>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</si>
  <si>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</si>
  <si>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</si>
  <si>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</si>
  <si>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</si>
  <si>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</si>
  <si>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</si>
  <si>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</si>
  <si>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</si>
  <si>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</si>
  <si>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</si>
  <si>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</si>
  <si>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</si>
  <si>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</si>
  <si>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</si>
  <si>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</si>
  <si>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</si>
  <si>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</si>
  <si>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</si>
  <si>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</si>
  <si>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</si>
  <si>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</si>
  <si>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</si>
  <si>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</si>
  <si>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</si>
  <si>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</si>
  <si>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</si>
  <si>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</si>
  <si>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</si>
  <si>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</si>
  <si>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</si>
  <si>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</si>
  <si>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</si>
  <si>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</si>
  <si>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</si>
  <si>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</si>
  <si>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</si>
  <si>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</si>
  <si>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</si>
  <si>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</si>
  <si>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</si>
  <si>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</si>
  <si>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</si>
  <si>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</si>
  <si>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</si>
  <si>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</si>
  <si>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</si>
  <si>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</si>
  <si>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</si>
  <si>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</si>
  <si>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</si>
  <si>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</si>
  <si>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</si>
  <si>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</si>
  <si>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</si>
  <si>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</si>
  <si>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</si>
  <si>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</si>
  <si>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</si>
  <si>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</si>
  <si>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</si>
  <si>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</si>
  <si>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</si>
  <si>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</si>
  <si>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</si>
  <si>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</si>
  <si>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</si>
  <si>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</si>
  <si>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</si>
  <si>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</si>
  <si>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</si>
  <si>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</si>
  <si>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</si>
  <si>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</si>
  <si>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</si>
  <si>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</si>
  <si>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</si>
  <si>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</si>
  <si>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</si>
  <si>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</si>
  <si>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</si>
  <si>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</si>
  <si>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</si>
  <si>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</si>
  <si>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</si>
  <si>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</si>
  <si>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</si>
  <si>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</si>
  <si>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</si>
  <si>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</si>
  <si>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</si>
  <si>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</si>
  <si>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</si>
  <si>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</si>
  <si>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</si>
  <si>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</si>
  <si>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</si>
  <si>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</si>
  <si>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</si>
  <si>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</si>
  <si>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</si>
  <si>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</si>
  <si>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</si>
  <si>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</si>
  <si>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</si>
  <si>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</si>
  <si>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</si>
  <si>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</si>
  <si>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</si>
  <si>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</si>
  <si>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</si>
  <si>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</si>
  <si>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</si>
  <si>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</si>
  <si>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</si>
  <si>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</si>
  <si>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</si>
  <si>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</si>
  <si>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</si>
  <si>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</si>
  <si>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</si>
  <si>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</si>
  <si>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</si>
  <si>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</si>
  <si>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</si>
  <si>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</si>
  <si>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</si>
  <si>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</si>
  <si>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</si>
  <si>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</si>
  <si>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</si>
  <si>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</si>
  <si>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</si>
  <si>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</si>
  <si>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</si>
  <si>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</si>
  <si>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</si>
  <si>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</si>
  <si>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</si>
  <si>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</si>
  <si>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</si>
  <si>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</si>
  <si>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</si>
  <si>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</si>
  <si>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</si>
  <si>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</si>
  <si>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</si>
  <si>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</si>
  <si>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</si>
  <si>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</si>
  <si>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</si>
  <si>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</si>
  <si>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</si>
  <si>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</si>
  <si>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</si>
  <si>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</si>
  <si>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</si>
  <si>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</si>
  <si>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</si>
  <si>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</si>
  <si>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</si>
  <si>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</si>
  <si>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</si>
  <si>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</si>
  <si>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</si>
  <si>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</si>
  <si>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</si>
  <si>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</si>
  <si>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</si>
  <si>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</si>
  <si>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</si>
  <si>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</si>
  <si>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</si>
  <si>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</si>
  <si>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</si>
  <si>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</si>
  <si>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</si>
  <si>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</si>
  <si>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</si>
  <si>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</si>
  <si>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</si>
  <si>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</si>
  <si>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</si>
  <si>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</si>
  <si>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</si>
  <si>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</si>
  <si>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</si>
  <si>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</si>
  <si>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</si>
  <si>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</si>
  <si>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</si>
  <si>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</si>
  <si>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</si>
  <si>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</si>
  <si>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</si>
  <si>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</si>
  <si>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</si>
  <si>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</si>
  <si>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</si>
  <si>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</si>
  <si>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</si>
  <si>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</si>
  <si>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</si>
  <si>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</si>
  <si>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</si>
  <si>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</si>
  <si>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</si>
  <si>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</si>
  <si>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</si>
  <si>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</si>
  <si>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</si>
  <si>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</si>
  <si>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</si>
  <si>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</si>
  <si>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</si>
  <si>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</si>
  <si>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</si>
  <si>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</si>
  <si>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</si>
  <si>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</si>
  <si>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</si>
  <si>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</si>
  <si>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</si>
  <si>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</si>
  <si>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</si>
  <si>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</si>
  <si>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</si>
  <si>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</si>
  <si>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</si>
  <si>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</si>
  <si>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</si>
  <si>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</si>
  <si>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</si>
  <si>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</si>
  <si>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</si>
  <si>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</si>
  <si>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</si>
  <si>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</si>
  <si>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</si>
  <si>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</si>
  <si>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</si>
  <si>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</si>
  <si>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</si>
  <si>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</si>
  <si>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</si>
  <si>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</si>
  <si>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</si>
  <si>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</si>
  <si>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</si>
  <si>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</si>
  <si>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</si>
  <si>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</si>
  <si>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</si>
  <si>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</si>
  <si>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</si>
  <si>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</si>
  <si>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</si>
  <si>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</si>
  <si>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</si>
  <si>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</si>
  <si>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</si>
  <si>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</si>
  <si>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</si>
  <si>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</si>
  <si>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</si>
  <si>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</si>
  <si>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</si>
  <si>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</si>
  <si>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</si>
  <si>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</si>
  <si>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</si>
  <si>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</si>
  <si>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</si>
  <si>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</si>
  <si>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</si>
  <si>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</si>
  <si>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</si>
  <si>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</si>
  <si>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</si>
  <si>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</si>
  <si>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</si>
  <si>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</si>
  <si>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</si>
  <si>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</si>
  <si>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</si>
  <si>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</si>
  <si>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</si>
  <si>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</si>
  <si>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</si>
  <si>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</si>
  <si>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</si>
  <si>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</si>
  <si>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</si>
  <si>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</si>
  <si>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</si>
  <si>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</si>
  <si>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</si>
  <si>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</si>
  <si>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</si>
  <si>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</si>
  <si>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</si>
  <si>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</si>
  <si>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</si>
  <si>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</si>
  <si>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</si>
  <si>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</si>
  <si>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</si>
  <si>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</si>
  <si>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</si>
  <si>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</si>
  <si>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</si>
  <si>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</si>
  <si>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</si>
  <si>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</si>
  <si>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</si>
  <si>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</si>
  <si>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</si>
  <si>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</si>
  <si>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</si>
  <si>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</si>
  <si>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</si>
  <si>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</si>
  <si>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</si>
  <si>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</si>
  <si>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</si>
  <si>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</si>
  <si>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</si>
  <si>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</si>
  <si>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</si>
  <si>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</si>
  <si>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</si>
  <si>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</si>
  <si>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</si>
  <si>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</si>
  <si>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</si>
  <si>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</si>
  <si>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</si>
  <si>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</si>
  <si>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</si>
  <si>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</si>
  <si>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</si>
  <si>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</si>
  <si>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</si>
  <si>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</si>
  <si>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</si>
  <si>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</si>
  <si>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</si>
  <si>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</si>
  <si>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</si>
  <si>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</si>
  <si>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</si>
  <si>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</si>
  <si>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</si>
  <si>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</si>
  <si>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</si>
  <si>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</si>
  <si>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</si>
  <si>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</si>
  <si>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</si>
  <si>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</si>
  <si>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</si>
  <si>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</si>
  <si>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</si>
  <si>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</si>
  <si>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</si>
  <si>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</si>
  <si>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</si>
  <si>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</si>
  <si>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</si>
  <si>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</si>
  <si>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</si>
  <si>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</si>
  <si>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</si>
  <si>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</si>
  <si>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</si>
  <si>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</si>
  <si>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</si>
  <si>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</si>
  <si>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</si>
  <si>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</si>
  <si>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</si>
  <si>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</si>
  <si>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</si>
  <si>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</si>
  <si>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</si>
  <si>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</si>
  <si>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</si>
  <si>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</si>
  <si>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</si>
  <si>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</si>
  <si>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</si>
  <si>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</si>
  <si>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</si>
  <si>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</si>
  <si>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</si>
  <si>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</si>
  <si>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</si>
  <si>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</si>
  <si>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</si>
  <si>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</si>
  <si>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</si>
  <si>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</si>
  <si>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</si>
  <si>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</si>
  <si>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</si>
  <si>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</si>
  <si>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</si>
  <si>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</si>
  <si>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</si>
  <si>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</si>
  <si>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</si>
  <si>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</si>
  <si>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</si>
  <si>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</si>
  <si>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</si>
  <si>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</si>
  <si>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</si>
  <si>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</si>
  <si>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</si>
  <si>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</si>
  <si>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</si>
  <si>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</si>
  <si>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</si>
  <si>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</si>
  <si>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</si>
  <si>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</si>
  <si>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</si>
  <si>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</si>
  <si>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</si>
  <si>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</si>
  <si>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</si>
  <si>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</si>
  <si>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</si>
  <si>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</si>
  <si>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</si>
  <si>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</si>
  <si>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</si>
  <si>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</si>
  <si>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</si>
  <si>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</si>
  <si>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</si>
  <si>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</si>
  <si>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</si>
  <si>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</si>
  <si>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</si>
  <si>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</si>
  <si>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</si>
  <si>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</si>
  <si>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</si>
  <si>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</si>
  <si>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</si>
  <si>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</si>
  <si>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</si>
  <si>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</si>
  <si>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</si>
  <si>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</si>
  <si>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</si>
  <si>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</si>
  <si>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</si>
  <si>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</si>
  <si>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</si>
  <si>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</si>
  <si>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</si>
  <si>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</si>
  <si>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</si>
  <si>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</si>
  <si>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</si>
  <si>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</si>
  <si>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</si>
  <si>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</si>
  <si>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</si>
  <si>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</si>
  <si>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</si>
  <si>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</si>
  <si>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</si>
  <si>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</si>
  <si>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</si>
  <si>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</si>
  <si>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</si>
  <si>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</si>
  <si>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</si>
  <si>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</si>
  <si>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</si>
  <si>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</si>
  <si>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</si>
  <si>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</si>
  <si>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</si>
  <si>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</si>
  <si>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</si>
  <si>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</si>
  <si>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</si>
  <si>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</si>
  <si>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</si>
  <si>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</si>
  <si>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</si>
  <si>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</si>
  <si>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</si>
  <si>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</si>
  <si>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</si>
  <si>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</si>
  <si>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</si>
  <si>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</si>
  <si>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</si>
  <si>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</si>
  <si>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</si>
  <si>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</si>
  <si>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</si>
  <si>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</si>
  <si>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</si>
  <si>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</si>
  <si>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</si>
  <si>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</si>
  <si>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</si>
  <si>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</si>
  <si>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</si>
  <si>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</si>
  <si>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</si>
  <si>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</si>
  <si>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</si>
  <si>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</si>
  <si>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</si>
  <si>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</si>
  <si>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</si>
  <si>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</si>
  <si>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</si>
  <si>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</si>
  <si>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</si>
  <si>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</si>
  <si>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</si>
  <si>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</si>
  <si>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</si>
  <si>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</si>
  <si>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</si>
  <si>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</si>
  <si>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</si>
  <si>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</si>
  <si>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</si>
  <si>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</si>
  <si>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</si>
  <si>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</si>
  <si>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</si>
  <si>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</si>
  <si>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</si>
  <si>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</si>
  <si>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</si>
  <si>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</si>
  <si>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</si>
  <si>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</si>
  <si>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</si>
  <si>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</si>
  <si>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</si>
  <si>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</si>
  <si>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</si>
  <si>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</si>
  <si>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</si>
  <si>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</si>
  <si>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</si>
  <si>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</si>
  <si>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</si>
  <si>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</si>
  <si>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</si>
  <si>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</si>
  <si>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</si>
  <si>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</si>
  <si>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</si>
  <si>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</si>
  <si>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</si>
  <si>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</si>
  <si>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</si>
  <si>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</si>
  <si>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</si>
  <si>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</si>
  <si>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</si>
  <si>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</si>
  <si>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</si>
  <si>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</si>
  <si>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</si>
  <si>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</si>
  <si>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</si>
  <si>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</si>
  <si>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</si>
  <si>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</si>
  <si>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</si>
  <si>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</si>
  <si>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</si>
  <si>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</si>
  <si>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</si>
  <si>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</si>
  <si>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</si>
  <si>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</si>
  <si>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</si>
  <si>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</si>
  <si>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</si>
  <si>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</si>
  <si>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</si>
  <si>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</si>
  <si>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</si>
  <si>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</si>
  <si>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</si>
  <si>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</si>
  <si>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</si>
  <si>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</si>
  <si>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</si>
  <si>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</si>
  <si>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</si>
  <si>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</si>
  <si>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</si>
  <si>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</si>
  <si>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</si>
  <si>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</si>
  <si>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</si>
  <si>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</si>
  <si>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</si>
  <si>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</si>
  <si>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</si>
  <si>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</si>
  <si>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</si>
  <si>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</si>
  <si>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</si>
  <si>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</si>
  <si>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</si>
  <si>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</si>
  <si>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</si>
  <si>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</si>
  <si>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</si>
  <si>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</si>
  <si>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</si>
  <si>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</si>
  <si>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</si>
  <si>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</si>
  <si>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</si>
  <si>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</si>
  <si>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</si>
  <si>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</si>
  <si>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</si>
  <si>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</si>
  <si>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</si>
  <si>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</si>
  <si>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</si>
  <si>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</si>
  <si>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</si>
  <si>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</si>
  <si>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</si>
  <si>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</si>
  <si>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</si>
  <si>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</si>
  <si>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</si>
  <si>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</si>
  <si>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</si>
  <si>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</si>
  <si>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</si>
  <si>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</si>
  <si>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</si>
  <si>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</si>
  <si>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</si>
  <si>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</si>
  <si>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</si>
  <si>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</si>
  <si>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</si>
  <si>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</si>
  <si>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</si>
  <si>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</si>
  <si>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</si>
  <si>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</si>
  <si>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</si>
  <si>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</si>
  <si>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</si>
  <si>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</si>
  <si>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</si>
  <si>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</si>
  <si>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</si>
  <si>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</si>
  <si>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</si>
  <si>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</si>
  <si>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</si>
  <si>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</si>
  <si>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</si>
  <si>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</si>
  <si>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</si>
  <si>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</si>
  <si>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</si>
  <si>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</si>
  <si>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</si>
  <si>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</si>
  <si>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</si>
  <si>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</si>
  <si>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</si>
  <si>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</si>
  <si>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</si>
  <si>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</si>
  <si>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</si>
  <si>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</si>
  <si>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</si>
  <si>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</si>
  <si>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</si>
  <si>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</si>
  <si>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</si>
  <si>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</si>
  <si>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</si>
  <si>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</si>
  <si>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</si>
  <si>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</si>
  <si>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</si>
  <si>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</si>
  <si>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</si>
  <si>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</si>
  <si>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</si>
  <si>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</si>
  <si>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</si>
  <si>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</si>
  <si>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</si>
  <si>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</si>
  <si>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</si>
  <si>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</si>
  <si>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</si>
  <si>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</si>
  <si>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</si>
  <si>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</si>
  <si>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</si>
  <si>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</si>
  <si>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</si>
  <si>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</si>
  <si>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</si>
  <si>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</si>
  <si>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</si>
  <si>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</si>
  <si>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</si>
  <si>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</si>
  <si>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</si>
  <si>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</si>
  <si>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</si>
  <si>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</si>
  <si>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</si>
  <si>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</si>
  <si>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</si>
  <si>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</si>
  <si>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</si>
  <si>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</si>
  <si>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</si>
  <si>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</si>
  <si>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</si>
  <si>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</si>
  <si>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</si>
  <si>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</si>
  <si>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</si>
  <si>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</si>
  <si>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</si>
  <si>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</si>
  <si>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</si>
  <si>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</si>
  <si>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</si>
  <si>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</si>
  <si>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</si>
  <si>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</si>
  <si>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</si>
  <si>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</si>
  <si>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</si>
  <si>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</si>
  <si>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</si>
  <si>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</si>
  <si>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</si>
  <si>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</si>
  <si>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</si>
  <si>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</si>
  <si>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</si>
  <si>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</si>
  <si>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</si>
  <si>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</si>
  <si>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</si>
  <si>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</si>
  <si>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</si>
  <si>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</si>
  <si>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</si>
  <si>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</si>
  <si>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</si>
  <si>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</si>
  <si>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</si>
  <si>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</si>
  <si>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</si>
  <si>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</si>
  <si>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</si>
  <si>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</si>
  <si>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</si>
  <si>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</si>
  <si>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</si>
  <si>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</si>
  <si>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</si>
  <si>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</si>
  <si>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</si>
  <si>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</si>
  <si>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</si>
  <si>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</si>
  <si>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</si>
  <si>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</si>
  <si>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</si>
  <si>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</si>
  <si>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</si>
  <si>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</si>
  <si>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</si>
  <si>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</si>
  <si>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</si>
  <si>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</si>
  <si>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</si>
  <si>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</si>
  <si>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</si>
  <si>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</si>
  <si>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</si>
  <si>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</si>
  <si>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</si>
  <si>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</si>
  <si>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</si>
  <si>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</si>
  <si>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</si>
  <si>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</si>
  <si>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</si>
  <si>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</si>
  <si>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</si>
  <si>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</si>
  <si>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</si>
  <si>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</si>
  <si>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</si>
  <si>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</si>
  <si>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</si>
  <si>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</si>
  <si>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</si>
  <si>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</si>
  <si>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</si>
  <si>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</si>
  <si>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</si>
  <si>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</si>
  <si>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</si>
  <si>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</si>
  <si>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</si>
  <si>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</si>
  <si>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</si>
  <si>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</si>
  <si>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</si>
  <si>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</si>
  <si>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</si>
  <si>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</si>
  <si>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</si>
  <si>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</si>
  <si>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</si>
  <si>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</si>
  <si>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</si>
  <si>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</si>
  <si>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</si>
  <si>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</si>
  <si>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</si>
  <si>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</si>
  <si>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</si>
  <si>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</si>
  <si>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</si>
  <si>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</si>
  <si>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</si>
  <si>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</si>
  <si>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</si>
  <si>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</si>
  <si>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</si>
  <si>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</si>
  <si>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</si>
  <si>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</si>
  <si>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</si>
  <si>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</si>
  <si>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</si>
  <si>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</si>
  <si>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</si>
  <si>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</si>
  <si>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</si>
  <si>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</si>
  <si>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</si>
  <si>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</si>
  <si>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</si>
  <si>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</si>
  <si>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</si>
  <si>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</si>
  <si>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</si>
  <si>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</si>
  <si>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</si>
  <si>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</si>
  <si>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</si>
  <si>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</si>
  <si>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</si>
  <si>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</si>
  <si>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</si>
  <si>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</si>
  <si>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</si>
  <si>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</si>
  <si>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</si>
  <si>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</si>
  <si>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</si>
  <si>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</si>
  <si>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</si>
  <si>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</si>
  <si>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</si>
  <si>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</si>
  <si>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</si>
  <si>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</si>
  <si>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</si>
  <si>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</si>
  <si>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</si>
  <si>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</si>
  <si>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</si>
  <si>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</si>
  <si>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</si>
  <si>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</si>
  <si>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</si>
  <si>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</si>
  <si>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</si>
  <si>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</si>
  <si>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</si>
  <si>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</si>
  <si>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</si>
  <si>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</si>
  <si>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</si>
  <si>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</si>
  <si>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</si>
  <si>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</si>
  <si>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</si>
  <si>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</si>
  <si>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</si>
  <si>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</si>
  <si>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</si>
  <si>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</si>
  <si>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</si>
  <si>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</si>
  <si>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</si>
  <si>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</si>
  <si>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</si>
  <si>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</si>
  <si>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</si>
  <si>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</si>
  <si>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</si>
  <si>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</si>
  <si>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</si>
  <si>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</si>
  <si>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</si>
  <si>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</si>
  <si>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</si>
  <si>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</si>
  <si>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</si>
  <si>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</si>
  <si>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</si>
  <si>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</si>
  <si>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</si>
  <si>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</si>
  <si>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</si>
  <si>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</si>
  <si>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</si>
  <si>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</si>
  <si>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</si>
  <si>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</si>
  <si>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</si>
  <si>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</si>
  <si>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</si>
  <si>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</si>
  <si>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</si>
  <si>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</si>
  <si>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</si>
  <si>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</si>
  <si>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</si>
  <si>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</si>
  <si>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</si>
  <si>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</si>
  <si>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</si>
  <si>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</si>
  <si>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</si>
  <si>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</si>
  <si>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</si>
  <si>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</si>
  <si>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</si>
  <si>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</si>
  <si>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</si>
  <si>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</si>
  <si>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</si>
  <si>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</si>
  <si>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</si>
  <si>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</si>
  <si>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</si>
  <si>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</si>
  <si>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</si>
  <si>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</si>
  <si>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</si>
  <si>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</si>
  <si>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</si>
  <si>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</si>
  <si>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</si>
  <si>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</si>
  <si>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</si>
  <si>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</si>
  <si>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</si>
  <si>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</si>
  <si>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</si>
  <si>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</si>
  <si>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</si>
  <si>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</si>
  <si>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</si>
  <si>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</si>
  <si>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</si>
  <si>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</si>
  <si>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</si>
  <si>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</si>
  <si>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</si>
  <si>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</si>
  <si>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</si>
  <si>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</si>
  <si>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</si>
  <si>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</si>
  <si>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</si>
  <si>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</si>
  <si>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</si>
  <si>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</si>
  <si>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</si>
  <si>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</si>
  <si>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</si>
  <si>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</si>
  <si>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</si>
  <si>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</si>
  <si>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</si>
  <si>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</si>
  <si>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</si>
  <si>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</si>
  <si>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</si>
  <si>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</si>
  <si>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</si>
  <si>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</si>
  <si>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</si>
  <si>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</si>
  <si>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</si>
  <si>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</si>
  <si>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</si>
  <si>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</si>
  <si>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</si>
  <si>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</si>
  <si>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</si>
  <si>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</si>
  <si>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</si>
  <si>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</si>
  <si>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</si>
  <si>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</si>
  <si>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</si>
  <si>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</si>
  <si>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</si>
  <si>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</si>
  <si>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</si>
  <si>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</si>
  <si>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</si>
  <si>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</si>
  <si>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</si>
  <si>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</si>
  <si>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</si>
  <si>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</si>
  <si>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</si>
  <si>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</si>
  <si>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</si>
  <si>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</si>
  <si>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</si>
  <si>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</si>
  <si>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</si>
  <si>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</si>
  <si>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</si>
  <si>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</si>
  <si>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</si>
  <si>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</si>
  <si>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</si>
  <si>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</si>
  <si>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</si>
  <si>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</si>
  <si>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</si>
  <si>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</si>
  <si>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</si>
  <si>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</si>
  <si>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</si>
  <si>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</si>
  <si>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</si>
  <si>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</si>
  <si>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</si>
  <si>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</si>
  <si>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</si>
  <si>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</si>
  <si>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</si>
  <si>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</si>
  <si>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</si>
  <si>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</si>
  <si>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</si>
  <si>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</si>
  <si>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</si>
  <si>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</si>
  <si>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</si>
  <si>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</si>
  <si>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</si>
  <si>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</si>
  <si>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</si>
  <si>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</si>
  <si>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</si>
  <si>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</si>
  <si>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</si>
  <si>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</si>
  <si>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</si>
  <si>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</si>
  <si>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</si>
  <si>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</si>
  <si>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</si>
  <si>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</si>
  <si>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</si>
  <si>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</si>
  <si>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</si>
  <si>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</si>
  <si>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</si>
  <si>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</si>
  <si>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</si>
  <si>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</si>
  <si>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</si>
  <si>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</si>
  <si>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</si>
  <si>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</si>
  <si>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</si>
  <si>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</si>
  <si>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</si>
  <si>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</si>
  <si>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</si>
  <si>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</si>
  <si>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</si>
  <si>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</si>
  <si>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</si>
  <si>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</si>
  <si>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</si>
  <si>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</si>
  <si>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</si>
  <si>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</si>
  <si>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</si>
  <si>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</si>
  <si>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</si>
  <si>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</si>
  <si>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</si>
  <si>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</si>
  <si>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</si>
  <si>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</si>
  <si>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</si>
  <si>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</si>
  <si>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</si>
  <si>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</si>
  <si>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</si>
  <si>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</si>
  <si>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</si>
  <si>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</si>
  <si>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</si>
  <si>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</si>
  <si>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</si>
  <si>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</si>
  <si>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</si>
  <si>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</si>
  <si>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</si>
  <si>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</si>
  <si>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</si>
  <si>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</si>
  <si>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</si>
  <si>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</si>
  <si>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</si>
  <si>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</si>
  <si>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</si>
  <si>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</si>
  <si>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</si>
  <si>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</si>
  <si>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</si>
  <si>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</si>
  <si>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</si>
  <si>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</si>
  <si>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</si>
  <si>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</si>
  <si>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</si>
  <si>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</si>
  <si>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</si>
  <si>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</si>
  <si>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</si>
  <si>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</si>
  <si>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</si>
  <si>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</si>
  <si>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</si>
  <si>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</si>
  <si>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</si>
  <si>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</si>
  <si>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</si>
  <si>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</si>
  <si>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</si>
  <si>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</si>
  <si>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</si>
  <si>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</si>
  <si>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</si>
  <si>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</si>
  <si>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</si>
  <si>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</si>
  <si>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</si>
  <si>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</si>
  <si>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</si>
  <si>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</si>
  <si>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</si>
  <si>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</si>
  <si>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</si>
  <si>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</si>
  <si>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</si>
  <si>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</si>
  <si>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</si>
  <si>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</si>
  <si>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</si>
  <si>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</si>
  <si>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</si>
  <si>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</si>
  <si>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</si>
  <si>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</si>
  <si>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</si>
  <si>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</si>
  <si>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</si>
  <si>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</si>
  <si>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</si>
  <si>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</si>
  <si>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</si>
  <si>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</si>
  <si>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</si>
  <si>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</si>
  <si>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</si>
  <si>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</si>
  <si>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</si>
  <si>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</si>
  <si>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</si>
  <si>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</si>
  <si>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</si>
  <si>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</si>
  <si>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</si>
  <si>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</si>
  <si>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</si>
  <si>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</si>
  <si>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</si>
  <si>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</si>
  <si>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</si>
  <si>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</si>
  <si>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</si>
  <si>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</si>
  <si>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</si>
  <si>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</si>
  <si>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</si>
  <si>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</si>
  <si>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</si>
  <si>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</si>
  <si>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</si>
  <si>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</si>
  <si>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</si>
  <si>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</si>
  <si>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</si>
  <si>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</si>
  <si>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</si>
  <si>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</si>
  <si>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</si>
  <si>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</si>
  <si>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</si>
  <si>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</si>
  <si>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</si>
  <si>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</si>
  <si>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</si>
  <si>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</si>
  <si>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</si>
  <si>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</si>
  <si>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</si>
  <si>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</si>
  <si>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</si>
  <si>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</si>
  <si>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</si>
  <si>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</si>
  <si>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</si>
  <si>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</si>
  <si>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</si>
  <si>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</si>
  <si>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</si>
  <si>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</si>
  <si>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</si>
  <si>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</si>
  <si>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</si>
  <si>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</si>
  <si>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</si>
  <si>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</si>
  <si>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</si>
  <si>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</si>
  <si>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</si>
  <si>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</si>
  <si>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</si>
  <si>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</si>
  <si>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</si>
  <si>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</si>
  <si>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</si>
  <si>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</si>
  <si>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</si>
  <si>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</si>
  <si>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</si>
  <si>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</si>
  <si>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</si>
  <si>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</si>
  <si>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</si>
  <si>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</si>
  <si>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</si>
  <si>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</si>
  <si>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</si>
  <si>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</si>
  <si>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</si>
  <si>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</si>
  <si>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</si>
  <si>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</si>
  <si>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</si>
  <si>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</si>
  <si>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</si>
  <si>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</si>
  <si>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</si>
  <si>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</si>
  <si>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</si>
  <si>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</si>
  <si>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</si>
  <si>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</si>
  <si>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</si>
  <si>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</si>
  <si>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</si>
  <si>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</si>
  <si>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</si>
  <si>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</si>
  <si>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</si>
  <si>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</si>
  <si>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</si>
  <si>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</si>
  <si>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</si>
  <si>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</si>
  <si>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</si>
  <si>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</si>
  <si>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</si>
  <si>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</si>
  <si>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</si>
  <si>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</si>
  <si>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</si>
  <si>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</si>
  <si>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</si>
  <si>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</si>
  <si>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</si>
  <si>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</si>
  <si>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</si>
  <si>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</si>
  <si>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</si>
  <si>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</si>
  <si>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</si>
  <si>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</si>
  <si>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</si>
  <si>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</si>
  <si>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</si>
  <si>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</si>
  <si>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</si>
  <si>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</si>
  <si>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</si>
  <si>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</si>
  <si>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</si>
  <si>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</si>
  <si>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</si>
  <si>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</si>
  <si>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</si>
  <si>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</si>
  <si>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</si>
  <si>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</si>
  <si>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</si>
  <si>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</si>
  <si>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</si>
  <si>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</si>
  <si>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</si>
  <si>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</si>
  <si>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</si>
  <si>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</si>
  <si>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</si>
  <si>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</si>
  <si>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</si>
  <si>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</si>
  <si>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</si>
  <si>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</si>
  <si>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</si>
  <si>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</si>
  <si>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</si>
  <si>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</si>
  <si>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</si>
  <si>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</si>
  <si>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</si>
  <si>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</si>
  <si>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</si>
  <si>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</si>
  <si>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</si>
  <si>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</si>
  <si>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</si>
  <si>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</si>
  <si>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</si>
  <si>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</si>
  <si>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</si>
  <si>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</si>
  <si>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</si>
  <si>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</si>
  <si>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</si>
  <si>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</si>
  <si>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</si>
  <si>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</si>
  <si>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</si>
  <si>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</si>
  <si>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</si>
  <si>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</si>
  <si>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</si>
  <si>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</si>
  <si>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</si>
  <si>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</si>
  <si>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</si>
  <si>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</si>
  <si>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</si>
  <si>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</si>
  <si>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</si>
  <si>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</si>
  <si>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</si>
  <si>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</si>
  <si>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</si>
  <si>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</si>
  <si>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</si>
  <si>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</si>
  <si>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</si>
  <si>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</si>
  <si>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</si>
  <si>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</si>
  <si>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</si>
  <si>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</si>
  <si>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</si>
  <si>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</si>
  <si>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</si>
  <si>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</si>
  <si>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</si>
  <si>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</si>
  <si>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</si>
  <si>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</si>
  <si>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</si>
  <si>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</si>
  <si>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</si>
  <si>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</si>
  <si>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</si>
  <si>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</si>
  <si>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</si>
  <si>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</si>
  <si>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</si>
  <si>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</si>
  <si>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</si>
  <si>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</si>
  <si>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</si>
  <si>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</si>
  <si>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</si>
  <si>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</si>
  <si>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</si>
  <si>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</si>
  <si>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</si>
  <si>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</si>
  <si>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</si>
  <si>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</si>
  <si>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</si>
  <si>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</si>
  <si>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</si>
  <si>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</si>
  <si>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</si>
  <si>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</si>
  <si>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</si>
  <si>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</si>
  <si>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</si>
  <si>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</si>
  <si>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</si>
  <si>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</si>
  <si>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</si>
  <si>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</si>
  <si>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</si>
  <si>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</si>
  <si>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</si>
  <si>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</si>
  <si>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</si>
  <si>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</si>
  <si>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</si>
  <si>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</si>
  <si>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</si>
  <si>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</si>
  <si>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</si>
  <si>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</si>
  <si>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</si>
  <si>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</si>
  <si>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</si>
  <si>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</si>
  <si>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</si>
  <si>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</si>
  <si>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</si>
  <si>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</si>
  <si>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</si>
  <si>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</si>
  <si>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</si>
  <si>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</si>
  <si>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</si>
  <si>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</si>
  <si>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</si>
  <si>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</si>
  <si>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</si>
  <si>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</si>
  <si>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</si>
  <si>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</si>
  <si>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</si>
  <si>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</si>
  <si>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</si>
  <si>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</si>
  <si>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</si>
  <si>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</si>
  <si>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</si>
  <si>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</si>
  <si>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</si>
  <si>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</si>
  <si>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</si>
  <si>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</si>
  <si>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</si>
  <si>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</si>
  <si>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</si>
  <si>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</si>
  <si>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</si>
  <si>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</si>
  <si>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</si>
  <si>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</si>
  <si>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</si>
  <si>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</si>
  <si>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</si>
  <si>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</si>
  <si>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</si>
  <si>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</si>
  <si>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</si>
  <si>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</si>
  <si>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</si>
  <si>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</si>
  <si>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</si>
  <si>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</si>
  <si>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</si>
  <si>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</si>
  <si>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</si>
  <si>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</si>
  <si>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</si>
  <si>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</si>
  <si>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</si>
  <si>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</si>
  <si>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</si>
  <si>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</si>
  <si>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</si>
  <si>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</si>
  <si>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</si>
  <si>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</si>
  <si>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</si>
  <si>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</si>
  <si>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</si>
  <si>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</si>
  <si>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</si>
  <si>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</si>
  <si>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</si>
  <si>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</si>
  <si>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</si>
  <si>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</si>
  <si>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</si>
  <si>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</si>
  <si>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</si>
  <si>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</si>
  <si>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</si>
  <si>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</si>
  <si>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</si>
  <si>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</si>
  <si>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</si>
  <si>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</si>
  <si>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</si>
  <si>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</si>
  <si>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</si>
  <si>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</si>
  <si>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</si>
  <si>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</si>
  <si>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</si>
  <si>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</si>
  <si>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</si>
  <si>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</si>
  <si>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</si>
  <si>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</si>
  <si>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</si>
  <si>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</si>
  <si>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</si>
  <si>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</si>
  <si>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</si>
  <si>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</si>
  <si>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</si>
  <si>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</si>
  <si>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</si>
  <si>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</si>
  <si>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</si>
  <si>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</si>
  <si>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</si>
  <si>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</si>
  <si>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</si>
  <si>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</si>
  <si>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</si>
  <si>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</si>
  <si>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</si>
  <si>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</si>
  <si>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</si>
  <si>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</si>
  <si>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</si>
  <si>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</si>
  <si>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</si>
  <si>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</si>
  <si>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</si>
  <si>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</si>
  <si>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</si>
  <si>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</si>
  <si>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</si>
  <si>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</si>
  <si>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</si>
  <si>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</si>
  <si>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</si>
  <si>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</si>
  <si>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</si>
  <si>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</si>
  <si>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</si>
  <si>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</si>
  <si>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</si>
  <si>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</si>
  <si>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</si>
  <si>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</si>
  <si>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</si>
  <si>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</si>
  <si>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</si>
  <si>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</si>
  <si>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</si>
  <si>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</si>
  <si>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</si>
  <si>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</si>
  <si>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</si>
  <si>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</si>
  <si>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</si>
  <si>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</si>
  <si>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</si>
  <si>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</si>
  <si>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</si>
  <si>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</si>
  <si>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</si>
  <si>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</si>
  <si>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</si>
  <si>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</si>
  <si>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</si>
  <si>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</si>
  <si>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</si>
  <si>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</si>
  <si>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</si>
  <si>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</si>
  <si>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</si>
  <si>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</si>
  <si>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</si>
  <si>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</si>
  <si>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</si>
  <si>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</si>
  <si>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</si>
  <si>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</si>
  <si>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</si>
  <si>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</si>
  <si>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</si>
  <si>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</si>
  <si>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</si>
  <si>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</si>
  <si>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</si>
  <si>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</si>
  <si>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</si>
  <si>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</si>
  <si>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</si>
  <si>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</si>
  <si>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</si>
  <si>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</si>
  <si>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</si>
  <si>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</si>
  <si>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</si>
  <si>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</si>
  <si>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</si>
  <si>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</si>
  <si>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</si>
  <si>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</si>
  <si>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</si>
  <si>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</si>
  <si>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</si>
  <si>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</si>
  <si>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</si>
  <si>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</si>
  <si>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</si>
  <si>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</si>
  <si>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</si>
  <si>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</si>
  <si>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</si>
  <si>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</si>
  <si>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</si>
  <si>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</si>
  <si>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</si>
  <si>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</si>
  <si>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</si>
  <si>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</si>
  <si>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</si>
  <si>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</si>
  <si>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</si>
  <si>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</si>
  <si>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</si>
  <si>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</si>
  <si>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</si>
  <si>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</si>
  <si>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</si>
  <si>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</si>
  <si>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</si>
  <si>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</si>
  <si>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</si>
  <si>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</si>
  <si>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</si>
  <si>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</si>
  <si>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</si>
  <si>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</si>
  <si>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</si>
  <si>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</si>
  <si>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</si>
  <si>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</si>
  <si>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</si>
  <si>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</si>
  <si>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</si>
  <si>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</si>
  <si>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</si>
  <si>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</si>
  <si>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</si>
  <si>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</si>
  <si>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</si>
  <si>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</si>
  <si>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</si>
  <si>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</si>
  <si>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</si>
  <si>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</si>
  <si>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</si>
  <si>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</si>
  <si>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</si>
  <si>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</si>
  <si>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</si>
  <si>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</si>
  <si>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</si>
  <si>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</si>
  <si>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</si>
  <si>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</si>
  <si>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</si>
  <si>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</si>
  <si>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</si>
  <si>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</si>
  <si>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</si>
  <si>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</si>
  <si>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</si>
  <si>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</si>
  <si>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</si>
  <si>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</si>
  <si>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</si>
  <si>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</si>
  <si>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</si>
  <si>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</si>
  <si>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</si>
  <si>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</si>
  <si>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</si>
  <si>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</si>
  <si>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</si>
  <si>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</si>
  <si>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</si>
  <si>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</si>
  <si>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</si>
  <si>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</si>
  <si>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</si>
  <si>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</si>
  <si>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</si>
  <si>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</si>
  <si>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</si>
  <si>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</si>
  <si>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</si>
  <si>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</si>
  <si>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</si>
  <si>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</si>
  <si>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</si>
  <si>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</si>
  <si>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</si>
  <si>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</si>
  <si>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</si>
  <si>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</si>
  <si>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</si>
  <si>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</si>
  <si>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</si>
  <si>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</si>
  <si>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</si>
  <si>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</si>
  <si>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</si>
  <si>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</si>
  <si>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</si>
  <si>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</si>
  <si>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</si>
  <si>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</si>
  <si>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</si>
  <si>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</si>
  <si>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</si>
  <si>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</si>
  <si>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</si>
  <si>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</si>
  <si>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</si>
  <si>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</si>
  <si>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</si>
  <si>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</si>
  <si>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</si>
  <si>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</si>
  <si>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</si>
  <si>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</si>
  <si>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</si>
  <si>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</si>
  <si>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</si>
  <si>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</si>
  <si>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</si>
  <si>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</si>
  <si>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</si>
  <si>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</si>
  <si>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</si>
  <si>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</si>
  <si>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</si>
  <si>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</si>
  <si>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</si>
  <si>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</si>
  <si>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</si>
  <si>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</si>
  <si>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</si>
  <si>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</si>
  <si>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</si>
  <si>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</si>
  <si>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</si>
  <si>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</si>
  <si>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</si>
  <si>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</si>
  <si>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</si>
  <si>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</si>
  <si>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</si>
  <si>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</si>
  <si>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</si>
  <si>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</si>
  <si>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</si>
  <si>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</si>
  <si>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</si>
  <si>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</si>
  <si>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</si>
  <si>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</si>
  <si>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</si>
  <si>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</si>
  <si>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</si>
  <si>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</si>
  <si>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</si>
  <si>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</si>
  <si>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</si>
  <si>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</si>
  <si>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</si>
  <si>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</si>
  <si>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</si>
  <si>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</si>
  <si>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</si>
  <si>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</si>
  <si>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</si>
  <si>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</si>
  <si>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</si>
  <si>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</si>
  <si>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</si>
  <si>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</si>
  <si>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</si>
  <si>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</si>
  <si>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</si>
  <si>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</si>
  <si>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</si>
  <si>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</si>
  <si>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</si>
  <si>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</si>
  <si>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</si>
  <si>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</si>
  <si>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</si>
  <si>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</si>
  <si>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</si>
  <si>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</si>
  <si>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</si>
  <si>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</si>
  <si>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</si>
  <si>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</si>
  <si>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</si>
  <si>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</si>
  <si>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</si>
  <si>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</si>
  <si>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</si>
  <si>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</si>
  <si>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</si>
  <si>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</si>
  <si>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</si>
  <si>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</si>
  <si>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</si>
  <si>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</si>
  <si>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</si>
  <si>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</si>
  <si>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</si>
  <si>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</si>
  <si>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</si>
  <si>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</si>
  <si>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</si>
  <si>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</si>
  <si>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</si>
  <si>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</si>
  <si>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</si>
  <si>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</si>
  <si>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</si>
  <si>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</si>
  <si>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</si>
  <si>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</si>
  <si>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</si>
  <si>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</si>
  <si>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</si>
  <si>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</si>
  <si>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</si>
  <si>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</si>
  <si>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</si>
  <si>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</si>
  <si>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</si>
  <si>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</si>
  <si>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</si>
  <si>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</si>
  <si>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</si>
  <si>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</si>
  <si>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</si>
  <si>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</si>
  <si>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</si>
  <si>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</si>
  <si>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</si>
  <si>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</si>
  <si>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</si>
  <si>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</si>
  <si>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</si>
  <si>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</si>
  <si>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</si>
  <si>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</si>
  <si>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</si>
  <si>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</si>
  <si>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</si>
  <si>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</si>
  <si>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</si>
  <si>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</si>
  <si>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</si>
  <si>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</si>
  <si>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</si>
  <si>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</si>
  <si>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</si>
  <si>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</si>
  <si>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</si>
  <si>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</si>
  <si>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</si>
  <si>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</si>
  <si>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</si>
  <si>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</si>
  <si>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</si>
  <si>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</si>
  <si>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</si>
  <si>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</si>
  <si>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</si>
  <si>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</si>
  <si>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</si>
  <si>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</si>
  <si>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</si>
  <si>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</si>
  <si>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</si>
  <si>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</si>
  <si>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</si>
  <si>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</si>
  <si>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</si>
  <si>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</si>
  <si>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</si>
  <si>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</si>
  <si>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</si>
  <si>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</si>
  <si>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</si>
  <si>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</si>
  <si>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</si>
  <si>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</si>
  <si>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</si>
  <si>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</si>
  <si>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</si>
  <si>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</si>
  <si>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</si>
  <si>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</si>
  <si>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</si>
  <si>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</si>
  <si>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</si>
  <si>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</si>
  <si>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</si>
  <si>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</si>
  <si>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</si>
  <si>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</si>
  <si>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</si>
  <si>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</si>
  <si>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</si>
  <si>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</si>
  <si>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</si>
  <si>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</si>
  <si>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</si>
  <si>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</si>
  <si>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</si>
  <si>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</si>
  <si>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</si>
  <si>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</si>
  <si>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</si>
  <si>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</si>
  <si>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</si>
  <si>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</si>
  <si>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</si>
  <si>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</si>
  <si>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</si>
  <si>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</si>
  <si>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</si>
  <si>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</si>
  <si>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</si>
  <si>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</si>
  <si>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</si>
  <si>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</si>
  <si>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</si>
  <si>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</si>
  <si>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</si>
  <si>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</si>
  <si>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</si>
  <si>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</si>
  <si>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</si>
  <si>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</si>
  <si>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</si>
  <si>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</si>
  <si>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</si>
  <si>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</si>
  <si>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</si>
  <si>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</si>
  <si>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</si>
  <si>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</si>
  <si>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</si>
  <si>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</si>
  <si>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</si>
  <si>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</si>
  <si>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</si>
  <si>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</si>
  <si>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</si>
  <si>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</si>
  <si>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</si>
  <si>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</si>
  <si>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</si>
  <si>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</si>
  <si>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</si>
  <si>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</si>
  <si>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</si>
  <si>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</si>
  <si>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</si>
  <si>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</si>
  <si>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</si>
  <si>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</si>
  <si>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</si>
  <si>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</si>
  <si>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</si>
  <si>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</si>
  <si>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</si>
  <si>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</si>
  <si>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</si>
  <si>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</si>
  <si>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</si>
  <si>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</si>
  <si>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</si>
  <si>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</si>
  <si>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</si>
  <si>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</si>
  <si>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</si>
  <si>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</si>
  <si>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</si>
  <si>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</si>
  <si>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</si>
  <si>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</si>
  <si>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</si>
  <si>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</si>
  <si>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</si>
  <si>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</si>
  <si>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</si>
  <si>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</si>
  <si>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</si>
  <si>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</si>
  <si>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</si>
  <si>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</si>
  <si>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</si>
  <si>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</si>
  <si>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</si>
  <si>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</si>
  <si>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</si>
  <si>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</si>
  <si>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</si>
  <si>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</si>
  <si>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</si>
  <si>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</si>
  <si>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</si>
  <si>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</si>
  <si>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</si>
  <si>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</si>
  <si>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</si>
  <si>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</si>
  <si>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</si>
  <si>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</si>
  <si>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</si>
  <si>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</si>
  <si>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</si>
  <si>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</si>
  <si>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</si>
  <si>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</si>
  <si>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</si>
  <si>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</si>
  <si>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</si>
  <si>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</si>
  <si>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</si>
  <si>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</si>
  <si>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</si>
  <si>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</si>
  <si>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</si>
  <si>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</si>
  <si>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</si>
  <si>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</si>
  <si>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</si>
  <si>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</si>
  <si>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</si>
  <si>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</si>
  <si>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</si>
  <si>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</si>
  <si>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</si>
  <si>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</si>
  <si>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</si>
  <si>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</si>
  <si>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</si>
  <si>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</si>
  <si>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</si>
  <si>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</si>
  <si>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</si>
  <si>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</si>
  <si>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</si>
  <si>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</si>
  <si>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</si>
  <si>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</si>
  <si>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</si>
  <si>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</si>
  <si>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</si>
  <si>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</si>
  <si>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</si>
  <si>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</si>
  <si>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</si>
  <si>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</si>
  <si>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</si>
  <si>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</si>
  <si>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</si>
  <si>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</si>
  <si>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</si>
  <si>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</si>
  <si>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</si>
  <si>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</si>
  <si>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</si>
  <si>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</si>
  <si>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</si>
  <si>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</si>
  <si>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</si>
  <si>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</si>
  <si>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</si>
  <si>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</si>
  <si>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</si>
  <si>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</si>
  <si>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</si>
  <si>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</si>
  <si>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</si>
  <si>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</si>
  <si>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</si>
  <si>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</si>
  <si>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</si>
  <si>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</si>
  <si>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</si>
  <si>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</si>
  <si>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</si>
  <si>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</si>
  <si>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</si>
  <si>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</si>
  <si>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</si>
  <si>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</si>
  <si>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</si>
  <si>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</si>
  <si>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</si>
  <si>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</si>
  <si>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</si>
  <si>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</si>
  <si>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</si>
  <si>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</si>
  <si>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</si>
  <si>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</si>
  <si>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</si>
  <si>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</si>
  <si>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</si>
  <si>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</si>
  <si>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</si>
  <si>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</si>
  <si>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</si>
  <si>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</si>
  <si>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</si>
  <si>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</si>
  <si>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</si>
  <si>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</si>
  <si>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</si>
  <si>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</si>
  <si>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</si>
  <si>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</si>
  <si>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</si>
  <si>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</si>
  <si>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</si>
  <si>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</si>
  <si>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</si>
  <si>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</si>
  <si>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</si>
  <si>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</si>
  <si>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</si>
  <si>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</si>
  <si>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</si>
  <si>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</si>
  <si>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</si>
  <si>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</si>
  <si>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</si>
  <si>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</si>
  <si>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</si>
  <si>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</si>
  <si>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</si>
  <si>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</si>
  <si>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</si>
  <si>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</si>
  <si>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</si>
  <si>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</si>
  <si>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</si>
  <si>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</si>
  <si>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</si>
  <si>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</si>
  <si>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</si>
  <si>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</si>
  <si>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</si>
  <si>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</si>
  <si>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</si>
  <si>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</si>
  <si>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</si>
  <si>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</si>
  <si>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</si>
  <si>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</si>
  <si>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</si>
  <si>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</si>
  <si>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</si>
  <si>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</si>
  <si>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</si>
  <si>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</si>
  <si>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</si>
  <si>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</si>
  <si>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</si>
  <si>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</si>
  <si>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</si>
  <si>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</si>
  <si>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</si>
  <si>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</si>
  <si>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</si>
  <si>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</si>
  <si>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</si>
  <si>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</si>
  <si>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</si>
  <si>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</si>
  <si>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</si>
  <si>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</si>
  <si>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</si>
  <si>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</si>
  <si>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</si>
  <si>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</si>
  <si>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</si>
  <si>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</si>
  <si>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</si>
  <si>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</si>
  <si>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</si>
  <si>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</si>
  <si>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</si>
  <si>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</si>
  <si>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</si>
  <si>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</si>
  <si>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</si>
  <si>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</si>
  <si>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</si>
  <si>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</si>
  <si>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</si>
  <si>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</si>
  <si>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</si>
  <si>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</si>
  <si>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</si>
  <si>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</si>
  <si>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</si>
  <si>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</si>
  <si>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</si>
  <si>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</si>
  <si>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</si>
  <si>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</si>
  <si>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</si>
  <si>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</si>
  <si>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</si>
  <si>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</si>
  <si>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</si>
  <si>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</si>
  <si>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</si>
  <si>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</si>
  <si>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</si>
  <si>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</si>
  <si>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</si>
  <si>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</si>
  <si>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</si>
  <si>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</si>
  <si>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</si>
  <si>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</si>
  <si>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</si>
  <si>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</si>
  <si>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</si>
  <si>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</si>
  <si>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</si>
  <si>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</si>
  <si>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</si>
  <si>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</si>
  <si>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</si>
  <si>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</si>
  <si>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</si>
  <si>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</si>
  <si>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</si>
  <si>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</si>
  <si>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</si>
  <si>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</si>
  <si>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</si>
  <si>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</si>
  <si>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</si>
  <si>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</si>
  <si>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</si>
  <si>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</si>
  <si>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</si>
  <si>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</si>
  <si>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</si>
  <si>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</si>
  <si>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</si>
  <si>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</si>
  <si>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</si>
  <si>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</si>
  <si>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</si>
  <si>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</si>
  <si>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</si>
  <si>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</si>
  <si>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</si>
  <si>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</si>
  <si>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</si>
  <si>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</si>
  <si>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</si>
  <si>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</si>
  <si>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</si>
  <si>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</si>
  <si>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</si>
  <si>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</si>
  <si>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</si>
  <si>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</si>
  <si>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</si>
  <si>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</si>
  <si>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</si>
  <si>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</si>
  <si>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</si>
  <si>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</si>
  <si>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</si>
  <si>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</si>
  <si>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</si>
  <si>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</si>
  <si>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</si>
  <si>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</si>
  <si>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</si>
  <si>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</si>
  <si>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</si>
  <si>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</si>
  <si>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</si>
  <si>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</si>
  <si>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</si>
  <si>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</si>
  <si>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</si>
  <si>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</si>
  <si>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</si>
  <si>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</si>
  <si>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</si>
  <si>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</si>
  <si>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</si>
  <si>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</si>
  <si>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</si>
  <si>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</si>
  <si>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</si>
  <si>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</si>
  <si>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</si>
  <si>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</si>
  <si>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</si>
  <si>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</si>
  <si>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</si>
  <si>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</si>
  <si>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</si>
  <si>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</si>
  <si>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</si>
  <si>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</si>
  <si>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</si>
  <si>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</si>
  <si>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</si>
  <si>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</si>
  <si>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</si>
  <si>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</si>
  <si>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</si>
  <si>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</si>
  <si>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</si>
  <si>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</si>
  <si>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</si>
  <si>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</si>
  <si>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</si>
  <si>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</si>
  <si>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</si>
  <si>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</si>
  <si>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</si>
  <si>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</si>
  <si>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</si>
  <si>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</si>
  <si>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</si>
  <si>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</si>
  <si>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</si>
  <si>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</si>
  <si>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</si>
  <si>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</si>
  <si>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</si>
  <si>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</si>
  <si>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</si>
  <si>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</si>
  <si>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</si>
  <si>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</si>
  <si>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</si>
  <si>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</si>
  <si>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</si>
  <si>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</si>
  <si>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</si>
  <si>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</si>
  <si>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</si>
  <si>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</si>
  <si>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</si>
  <si>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</si>
  <si>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</si>
  <si>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</si>
  <si>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</si>
  <si>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</si>
  <si>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</si>
  <si>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</si>
  <si>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</si>
  <si>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</si>
  <si>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</si>
  <si>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</si>
  <si>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</si>
  <si>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</si>
  <si>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</si>
  <si>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</si>
  <si>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</si>
  <si>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</si>
  <si>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</si>
  <si>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</si>
  <si>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</si>
  <si>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</si>
  <si>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</si>
  <si>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</si>
  <si>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</si>
  <si>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</si>
  <si>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</si>
  <si>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</si>
  <si>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</si>
  <si>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</si>
  <si>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</si>
  <si>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</si>
  <si>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</si>
  <si>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</si>
  <si>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</si>
  <si>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</si>
  <si>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</si>
  <si>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</si>
  <si>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</si>
  <si>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</si>
  <si>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</si>
  <si>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</si>
  <si>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</si>
  <si>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</si>
  <si>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</si>
  <si>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</si>
  <si>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</si>
  <si>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</si>
  <si>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</si>
  <si>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</si>
  <si>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</si>
  <si>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</si>
  <si>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</si>
  <si>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</si>
  <si>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</si>
  <si>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</si>
  <si>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</si>
  <si>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</si>
  <si>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</si>
  <si>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</si>
  <si>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</si>
  <si>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</si>
  <si>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</si>
  <si>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</si>
  <si>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</si>
  <si>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</si>
  <si>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</si>
  <si>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</si>
  <si>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</si>
  <si>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</si>
  <si>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</si>
  <si>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</si>
  <si>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</si>
  <si>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</si>
  <si>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</si>
  <si>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</si>
  <si>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</si>
  <si>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</si>
  <si>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</si>
  <si>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</si>
  <si>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</si>
  <si>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</si>
  <si>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</si>
  <si>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</si>
  <si>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</si>
  <si>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</si>
  <si>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</si>
  <si>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</si>
  <si>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</si>
  <si>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</si>
  <si>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</si>
  <si>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</si>
  <si>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</si>
  <si>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</si>
  <si>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</si>
  <si>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</si>
  <si>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</si>
  <si>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</si>
  <si>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</si>
  <si>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</si>
  <si>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</si>
  <si>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</si>
  <si>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</si>
  <si>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</si>
  <si>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</si>
  <si>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</si>
  <si>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</si>
  <si>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</si>
  <si>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</si>
  <si>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</si>
  <si>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</si>
  <si>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</si>
  <si>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</si>
  <si>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</si>
  <si>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</si>
  <si>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</si>
  <si>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</si>
  <si>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</si>
  <si>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</si>
  <si>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</si>
  <si>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</si>
  <si>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</si>
  <si>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</si>
  <si>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</si>
  <si>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</si>
  <si>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</si>
  <si>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</si>
  <si>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</si>
  <si>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</si>
  <si>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</si>
  <si>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</si>
  <si>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</si>
  <si>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</si>
  <si>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</si>
  <si>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</si>
  <si>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</si>
  <si>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</si>
  <si>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</si>
  <si>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</si>
  <si>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</si>
  <si>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</si>
  <si>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</si>
  <si>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</si>
  <si>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</si>
  <si>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</si>
  <si>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</si>
  <si>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</si>
  <si>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</si>
  <si>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</si>
  <si>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</si>
  <si>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</si>
  <si>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</si>
  <si>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</si>
  <si>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</si>
  <si>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</si>
  <si>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</si>
  <si>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</si>
  <si>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</si>
  <si>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</si>
  <si>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</si>
  <si>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</si>
  <si>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</si>
  <si>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</si>
  <si>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</si>
  <si>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</si>
  <si>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</si>
  <si>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</si>
  <si>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</si>
  <si>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</si>
  <si>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</si>
  <si>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</si>
  <si>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</si>
  <si>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</si>
  <si>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</si>
  <si>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</si>
  <si>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</si>
  <si>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</si>
  <si>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</si>
  <si>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</si>
  <si>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</si>
  <si>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</si>
  <si>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</si>
  <si>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</si>
  <si>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</si>
  <si>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</si>
  <si>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</si>
  <si>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</si>
  <si>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</si>
  <si>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</si>
  <si>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</si>
  <si>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</si>
  <si>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</si>
  <si>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</si>
  <si>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</si>
  <si>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</si>
  <si>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</si>
  <si>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</si>
  <si>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</si>
  <si>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</si>
  <si>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</si>
  <si>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</si>
  <si>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</si>
  <si>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</si>
  <si>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</si>
  <si>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</si>
  <si>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</si>
  <si>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</si>
  <si>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</si>
  <si>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</si>
  <si>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</si>
  <si>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</si>
  <si>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</si>
  <si>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</si>
  <si>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</si>
  <si>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</si>
  <si>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</si>
  <si>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</si>
  <si>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</si>
  <si>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</si>
  <si>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</si>
  <si>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</si>
  <si>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</si>
  <si>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</si>
  <si>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</si>
  <si>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</si>
  <si>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</si>
  <si>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</si>
  <si>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</si>
  <si>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</si>
  <si>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</si>
  <si>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</si>
  <si>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</si>
  <si>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</si>
  <si>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</si>
  <si>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</si>
  <si>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</si>
  <si>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</si>
  <si>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</si>
  <si>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</si>
  <si>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</si>
  <si>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</si>
  <si>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</si>
  <si>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</si>
  <si>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</si>
  <si>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</si>
  <si>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</si>
  <si>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</si>
  <si>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</si>
  <si>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</si>
  <si>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</si>
  <si>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</si>
  <si>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</si>
  <si>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</si>
  <si>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</si>
  <si>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</si>
  <si>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</si>
  <si>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</si>
  <si>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</si>
  <si>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</si>
  <si>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</si>
  <si>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</si>
  <si>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</si>
  <si>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</si>
  <si>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</si>
  <si>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</si>
  <si>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</si>
  <si>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</si>
  <si>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</si>
  <si>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</si>
  <si>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</si>
  <si>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</si>
  <si>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</si>
  <si>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</si>
  <si>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</si>
  <si>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</si>
  <si>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</si>
  <si>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</si>
  <si>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</si>
  <si>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</si>
  <si>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</si>
  <si>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</si>
  <si>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</si>
  <si>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</si>
  <si>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</si>
  <si>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</si>
  <si>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</si>
  <si>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</si>
  <si>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</si>
  <si>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</si>
  <si>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</si>
  <si>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</si>
  <si>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</si>
  <si>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</si>
  <si>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</si>
  <si>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</si>
  <si>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</si>
  <si>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</si>
  <si>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</si>
  <si>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</si>
  <si>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</si>
  <si>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</si>
  <si>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</si>
  <si>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</si>
  <si>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</si>
  <si>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</si>
  <si>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</si>
  <si>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</si>
  <si>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</si>
  <si>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</si>
  <si>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</si>
  <si>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</si>
  <si>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</si>
  <si>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</si>
  <si>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</si>
  <si>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</si>
  <si>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</si>
  <si>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</si>
  <si>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</si>
  <si>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</si>
  <si>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</si>
  <si>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</si>
  <si>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</si>
  <si>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</si>
  <si>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</si>
  <si>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</si>
  <si>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</si>
  <si>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</si>
  <si>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</si>
  <si>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</si>
  <si>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</si>
  <si>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</si>
  <si>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</si>
  <si>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</si>
  <si>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</si>
  <si>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</si>
  <si>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</si>
  <si>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</si>
  <si>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</si>
  <si>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</si>
  <si>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</si>
  <si>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</si>
  <si>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</si>
  <si>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</si>
  <si>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</si>
  <si>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</si>
  <si>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</si>
  <si>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</si>
  <si>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</si>
  <si>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</si>
  <si>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</si>
  <si>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</si>
  <si>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</si>
  <si>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</si>
  <si>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</si>
  <si>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</si>
  <si>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</si>
  <si>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</si>
  <si>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</si>
  <si>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</si>
  <si>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</si>
  <si>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</si>
  <si>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</si>
  <si>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</si>
  <si>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</si>
  <si>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</si>
  <si>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</si>
  <si>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</si>
  <si>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</si>
  <si>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</si>
  <si>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</si>
  <si>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</si>
  <si>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</si>
  <si>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</si>
  <si>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</si>
  <si>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</si>
  <si>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</si>
  <si>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</si>
  <si>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</si>
  <si>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</si>
  <si>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</si>
  <si>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</si>
  <si>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</si>
  <si>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</si>
  <si>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</si>
  <si>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</si>
  <si>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</si>
  <si>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</si>
  <si>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</si>
  <si>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</si>
  <si>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</si>
  <si>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</si>
  <si>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</si>
  <si>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</si>
  <si>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</si>
  <si>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</si>
  <si>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</si>
  <si>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</si>
  <si>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</si>
  <si>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</si>
  <si>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</si>
  <si>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</si>
  <si>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</si>
  <si>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</si>
  <si>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</si>
  <si>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</si>
  <si>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</si>
  <si>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</si>
  <si>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</si>
  <si>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</si>
  <si>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</si>
  <si>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</si>
  <si>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</si>
  <si>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</si>
  <si>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</si>
  <si>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</si>
  <si>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</si>
  <si>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</si>
  <si>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</si>
  <si>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</si>
  <si>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</si>
  <si>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</si>
  <si>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</si>
  <si>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</si>
  <si>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</si>
  <si>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</si>
  <si>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</si>
  <si>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</si>
  <si>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</si>
  <si>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</si>
  <si>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</si>
  <si>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</si>
  <si>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</si>
  <si>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</si>
  <si>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</si>
  <si>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</si>
  <si>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</si>
  <si>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</si>
  <si>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</si>
  <si>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</si>
  <si>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</si>
  <si>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</si>
  <si>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</si>
  <si>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</si>
  <si>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</si>
  <si>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</si>
  <si>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</si>
  <si>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</si>
  <si>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</si>
  <si>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</si>
  <si>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</si>
  <si>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</si>
  <si>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</si>
  <si>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</si>
  <si>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</si>
  <si>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</si>
  <si>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</si>
  <si>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</si>
  <si>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</si>
  <si>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</si>
  <si>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</si>
  <si>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</si>
  <si>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</si>
  <si>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</si>
  <si>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</si>
  <si>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</si>
  <si>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</si>
  <si>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</si>
  <si>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</si>
  <si>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</si>
  <si>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</si>
  <si>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</si>
  <si>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</si>
  <si>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</si>
  <si>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</si>
  <si>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</si>
  <si>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</si>
  <si>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</si>
  <si>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</si>
  <si>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</si>
  <si>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</si>
  <si>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</si>
  <si>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</si>
  <si>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</si>
  <si>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</si>
  <si>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</si>
  <si>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</si>
  <si>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</si>
  <si>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</si>
  <si>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</si>
  <si>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</si>
  <si>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</si>
  <si>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</si>
  <si>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</si>
  <si>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</si>
  <si>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</si>
  <si>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</si>
  <si>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</si>
  <si>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</si>
  <si>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</si>
  <si>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</si>
  <si>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</si>
  <si>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</si>
  <si>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</si>
  <si>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</si>
  <si>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</si>
  <si>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</si>
  <si>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</si>
  <si>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</si>
  <si>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</si>
  <si>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</si>
  <si>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</si>
  <si>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</si>
  <si>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</si>
  <si>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</si>
  <si>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</si>
  <si>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</si>
  <si>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</si>
  <si>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</si>
  <si>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</si>
  <si>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</si>
  <si>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</si>
  <si>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</si>
  <si>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</si>
  <si>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</si>
  <si>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</si>
  <si>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</si>
  <si>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</si>
  <si>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</si>
  <si>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</si>
  <si>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</si>
  <si>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</si>
  <si>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</si>
  <si>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</si>
  <si>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</si>
  <si>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</si>
  <si>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</si>
  <si>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</si>
  <si>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</si>
  <si>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</si>
  <si>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</si>
  <si>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</si>
  <si>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</si>
  <si>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</si>
  <si>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</si>
  <si>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</si>
  <si>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</si>
  <si>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</si>
  <si>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</si>
  <si>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</si>
  <si>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</si>
  <si>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</si>
  <si>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</si>
  <si>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</si>
  <si>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</si>
  <si>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</si>
  <si>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</si>
  <si>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</si>
  <si>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</si>
  <si>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</si>
  <si>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</si>
  <si>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</si>
  <si>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</si>
  <si>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</si>
  <si>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</si>
  <si>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</si>
  <si>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</si>
  <si>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</si>
  <si>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</si>
  <si>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</si>
  <si>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</si>
  <si>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</si>
  <si>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</si>
  <si>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</si>
  <si>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</si>
  <si>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</si>
  <si>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</si>
  <si>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</si>
  <si>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</si>
  <si>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</si>
  <si>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</si>
  <si>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</si>
  <si>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</si>
  <si>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</si>
  <si>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</si>
  <si>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</si>
  <si>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</si>
  <si>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</si>
  <si>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</si>
  <si>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</si>
  <si>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</si>
  <si>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</si>
  <si>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</si>
  <si>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</si>
  <si>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</si>
  <si>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</si>
  <si>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</si>
  <si>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</si>
  <si>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</si>
  <si>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</si>
  <si>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</si>
  <si>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</si>
  <si>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</si>
  <si>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</si>
  <si>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</si>
  <si>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</si>
  <si>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</si>
  <si>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</si>
  <si>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</si>
  <si>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</si>
  <si>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</si>
  <si>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</si>
  <si>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</si>
  <si>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</si>
  <si>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</si>
  <si>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</si>
  <si>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</si>
  <si>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</si>
  <si>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</si>
  <si>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</si>
  <si>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</si>
  <si>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</si>
  <si>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</si>
  <si>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</si>
  <si>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</si>
  <si>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</si>
  <si>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</si>
  <si>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</si>
  <si>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</si>
  <si>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</si>
  <si>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</si>
  <si>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</si>
  <si>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</si>
  <si>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</si>
  <si>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</si>
  <si>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</si>
  <si>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</si>
  <si>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</si>
  <si>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</si>
  <si>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</si>
  <si>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</si>
  <si>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</si>
  <si>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</si>
  <si>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</si>
  <si>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</si>
  <si>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</si>
  <si>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</si>
  <si>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</si>
  <si>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</si>
  <si>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</si>
  <si>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</si>
  <si>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</si>
  <si>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</si>
  <si>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</si>
  <si>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</si>
  <si>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</si>
  <si>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</si>
  <si>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</si>
  <si>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</si>
  <si>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</si>
  <si>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</si>
  <si>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</si>
  <si>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</si>
  <si>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</si>
  <si>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</si>
  <si>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</si>
  <si>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</si>
  <si>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</si>
  <si>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</si>
  <si>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</si>
  <si>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</si>
  <si>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</si>
  <si>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</si>
  <si>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</si>
  <si>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</si>
  <si>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</si>
  <si>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</si>
  <si>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</si>
  <si>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</si>
  <si>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</si>
  <si>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</si>
  <si>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</si>
  <si>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</si>
  <si>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</si>
  <si>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</si>
  <si>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</si>
  <si>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</si>
  <si>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</si>
  <si>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</si>
  <si>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</si>
  <si>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</si>
  <si>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</si>
  <si>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</si>
  <si>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</si>
  <si>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</si>
  <si>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</si>
  <si>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</si>
  <si>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</si>
  <si>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</si>
  <si>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</si>
  <si>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</si>
  <si>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</si>
  <si>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</si>
  <si>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</si>
  <si>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</si>
  <si>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</si>
  <si>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</si>
  <si>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</si>
  <si>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</si>
  <si>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</si>
  <si>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</si>
  <si>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</si>
  <si>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</si>
  <si>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</si>
  <si>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</si>
  <si>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</si>
  <si>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</si>
  <si>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</si>
  <si>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</si>
  <si>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</si>
  <si>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</si>
  <si>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</si>
  <si>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</si>
  <si>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</si>
  <si>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</si>
  <si>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</si>
  <si>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</si>
  <si>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</si>
  <si>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</si>
  <si>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</si>
  <si>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</si>
  <si>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</si>
  <si>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</si>
  <si>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</si>
  <si>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</si>
  <si>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</si>
  <si>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</si>
  <si>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</si>
  <si>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</si>
  <si>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</si>
  <si>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</si>
  <si>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</si>
  <si>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</si>
  <si>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</si>
  <si>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</si>
  <si>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</si>
  <si>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</si>
  <si>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</si>
  <si>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</si>
  <si>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</si>
  <si>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</si>
  <si>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</si>
  <si>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</si>
  <si>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</si>
  <si>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</si>
  <si>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</si>
  <si>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</si>
  <si>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</si>
  <si>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</si>
  <si>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</si>
  <si>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</si>
  <si>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</si>
  <si>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</si>
  <si>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</si>
  <si>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</si>
  <si>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</si>
  <si>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</si>
  <si>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</si>
  <si>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</si>
  <si>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</si>
  <si>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</si>
  <si>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</si>
  <si>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</si>
  <si>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</si>
  <si>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</si>
  <si>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</si>
  <si>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</si>
  <si>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</si>
  <si>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</si>
  <si>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</si>
  <si>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</si>
  <si>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</si>
  <si>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</si>
  <si>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</si>
  <si>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</si>
  <si>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</si>
  <si>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</si>
  <si>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</si>
  <si>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</si>
  <si>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</si>
  <si>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</si>
  <si>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</si>
  <si>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</si>
  <si>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</si>
  <si>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</si>
  <si>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</si>
  <si>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</si>
  <si>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</si>
  <si>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</si>
  <si>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</si>
  <si>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</si>
  <si>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</si>
  <si>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</si>
  <si>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</si>
  <si>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</si>
  <si>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</si>
  <si>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</si>
  <si>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</si>
  <si>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</si>
  <si>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</si>
  <si>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</si>
  <si>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</si>
  <si>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</si>
  <si>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</si>
  <si>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</si>
  <si>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</si>
  <si>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</si>
  <si>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</si>
  <si>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</si>
  <si>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</si>
  <si>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</si>
  <si>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</si>
  <si>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</si>
  <si>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</si>
  <si>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</si>
  <si>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</si>
  <si>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</si>
  <si>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</si>
  <si>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</si>
  <si>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</si>
  <si>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</si>
  <si>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</si>
  <si>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</si>
  <si>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</si>
  <si>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</si>
  <si>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</si>
  <si>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</si>
  <si>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</si>
  <si>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</si>
  <si>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</si>
  <si>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</si>
  <si>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</si>
  <si>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</si>
  <si>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</si>
  <si>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</si>
  <si>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</si>
  <si>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</si>
  <si>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</si>
  <si>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</si>
  <si>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</si>
  <si>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</si>
  <si>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</si>
  <si>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</si>
  <si>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</si>
  <si>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</si>
  <si>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</si>
  <si>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</si>
  <si>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</si>
  <si>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</si>
  <si>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</si>
  <si>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</si>
  <si>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</si>
  <si>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</si>
  <si>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</si>
  <si>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</si>
  <si>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</si>
  <si>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</si>
  <si>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</si>
  <si>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</si>
  <si>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</si>
  <si>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</si>
  <si>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</si>
  <si>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</si>
  <si>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</si>
  <si>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</si>
  <si>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</si>
  <si>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</si>
  <si>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</si>
  <si>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</si>
  <si>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</si>
  <si>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</si>
  <si>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</si>
  <si>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</si>
  <si>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</si>
  <si>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</si>
  <si>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</si>
  <si>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</si>
  <si>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</si>
  <si>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</si>
  <si>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</si>
  <si>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</si>
  <si>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</si>
  <si>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</si>
  <si>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</si>
  <si>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</si>
  <si>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</si>
  <si>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</si>
  <si>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</si>
  <si>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</si>
  <si>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</si>
  <si>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</si>
  <si>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</si>
  <si>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</si>
  <si>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</si>
  <si>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</si>
  <si>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</si>
  <si>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</si>
  <si>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</si>
  <si>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</si>
  <si>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</si>
  <si>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</si>
  <si>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</si>
  <si>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</si>
  <si>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</si>
  <si>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</si>
  <si>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</si>
  <si>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</si>
  <si>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</si>
  <si>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</si>
  <si>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</si>
  <si>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</si>
  <si>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</si>
  <si>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</si>
  <si>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</si>
  <si>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</si>
  <si>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</si>
  <si>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</si>
  <si>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</si>
  <si>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</si>
  <si>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</si>
  <si>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</si>
  <si>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</si>
  <si>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</si>
  <si>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</si>
  <si>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</si>
  <si>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</si>
  <si>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</si>
  <si>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</si>
  <si>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</si>
  <si>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</si>
  <si>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</si>
  <si>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</si>
  <si>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</si>
  <si>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</si>
  <si>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</si>
  <si>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</si>
  <si>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</si>
  <si>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</si>
  <si>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</si>
  <si>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</si>
  <si>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</si>
  <si>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</si>
  <si>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</si>
  <si>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</si>
  <si>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</si>
  <si>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</si>
  <si>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</si>
  <si>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</si>
  <si>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</si>
  <si>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</si>
  <si>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</si>
  <si>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</si>
  <si>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</si>
  <si>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</si>
  <si>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</si>
  <si>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</si>
  <si>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</si>
  <si>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</si>
  <si>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</si>
  <si>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</si>
  <si>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</si>
  <si>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</si>
  <si>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</si>
  <si>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</si>
  <si>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</si>
  <si>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</si>
  <si>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</si>
  <si>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</si>
  <si>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</si>
  <si>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</si>
  <si>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</si>
  <si>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</si>
  <si>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</si>
  <si>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</si>
  <si>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</si>
  <si>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</si>
  <si>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</si>
  <si>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</si>
  <si>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</si>
  <si>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</si>
  <si>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</si>
  <si>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</si>
  <si>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</si>
  <si>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</si>
  <si>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</si>
  <si>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</si>
  <si>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</si>
  <si>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</si>
  <si>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</si>
  <si>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</si>
  <si>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</si>
  <si>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</si>
  <si>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</si>
  <si>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</si>
  <si>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</si>
  <si>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</si>
  <si>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</si>
  <si>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</si>
  <si>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</si>
  <si>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</si>
  <si>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</si>
  <si>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</si>
  <si>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</si>
  <si>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</si>
  <si>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</si>
  <si>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</si>
  <si>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</si>
  <si>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</si>
  <si>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</si>
  <si>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</si>
  <si>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</si>
  <si>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</si>
  <si>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</si>
  <si>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</si>
  <si>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</si>
  <si>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</si>
  <si>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</si>
  <si>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</si>
  <si>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</si>
  <si>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</si>
  <si>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</si>
  <si>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</si>
  <si>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</si>
  <si>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</si>
  <si>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</si>
  <si>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</si>
  <si>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</si>
  <si>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</si>
  <si>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</si>
  <si>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</si>
  <si>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</si>
  <si>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</si>
  <si>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</si>
  <si>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</si>
  <si>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</si>
  <si>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</si>
  <si>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</si>
  <si>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</si>
  <si>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</si>
  <si>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</si>
  <si>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</si>
  <si>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</si>
  <si>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</si>
  <si>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</si>
  <si>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</si>
  <si>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</si>
  <si>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</si>
  <si>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</si>
  <si>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</si>
  <si>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</si>
  <si>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</si>
  <si>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</si>
  <si>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</si>
  <si>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</si>
  <si>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</si>
  <si>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</si>
  <si>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</si>
  <si>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</si>
  <si>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</si>
  <si>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</si>
  <si>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</si>
  <si>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</si>
  <si>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</si>
  <si>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</si>
  <si>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</si>
  <si>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</si>
  <si>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</si>
  <si>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</si>
  <si>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</si>
  <si>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</si>
  <si>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</si>
  <si>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</si>
  <si>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</si>
  <si>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</si>
  <si>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</si>
  <si>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</si>
  <si>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</si>
  <si>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</si>
  <si>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</si>
  <si>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</si>
  <si>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</si>
  <si>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</si>
  <si>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</si>
  <si>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</si>
  <si>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</si>
  <si>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</si>
  <si>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</si>
  <si>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</si>
  <si>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</si>
  <si>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</si>
  <si>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</si>
  <si>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</si>
  <si>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</si>
  <si>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</si>
  <si>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</si>
  <si>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</si>
  <si>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</si>
  <si>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</si>
  <si>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</si>
  <si>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</si>
  <si>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</si>
  <si>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</si>
  <si>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</si>
  <si>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</si>
  <si>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</si>
  <si>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</si>
  <si>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</si>
  <si>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</si>
  <si>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</si>
  <si>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</si>
  <si>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</si>
  <si>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</si>
  <si>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</si>
  <si>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</si>
  <si>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</si>
  <si>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</si>
  <si>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</si>
  <si>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</si>
  <si>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</si>
  <si>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</si>
  <si>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</si>
  <si>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</si>
  <si>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</si>
  <si>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</si>
  <si>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</si>
  <si>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</si>
  <si>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</si>
  <si>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</si>
  <si>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</si>
  <si>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</si>
  <si>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</si>
  <si>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</si>
  <si>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</si>
  <si>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</si>
  <si>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</si>
  <si>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</si>
  <si>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</si>
  <si>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</si>
  <si>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</si>
  <si>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</si>
  <si>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</si>
  <si>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</si>
  <si>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</si>
  <si>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</si>
  <si>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</si>
  <si>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</si>
  <si>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</si>
  <si>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</si>
  <si>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</si>
  <si>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</si>
  <si>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</si>
  <si>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</si>
  <si>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</si>
  <si>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</si>
  <si>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</si>
  <si>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</si>
  <si>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</si>
  <si>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</si>
  <si>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</si>
  <si>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</si>
  <si>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</si>
  <si>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</si>
  <si>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</si>
  <si>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</si>
  <si>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</si>
  <si>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</si>
  <si>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</si>
  <si>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</si>
  <si>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</si>
  <si>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</si>
  <si>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</si>
  <si>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</si>
  <si>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</si>
  <si>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</si>
  <si>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</si>
  <si>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</si>
  <si>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</si>
  <si>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</si>
  <si>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</si>
  <si>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</si>
  <si>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</si>
  <si>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</si>
  <si>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</si>
  <si>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</si>
  <si>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</si>
  <si>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</si>
  <si>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</si>
  <si>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</si>
  <si>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</si>
  <si>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</si>
  <si>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</si>
  <si>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</si>
  <si>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</si>
  <si>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</si>
  <si>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</si>
  <si>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</si>
  <si>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</si>
  <si>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</si>
  <si>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</si>
  <si>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</si>
  <si>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</si>
  <si>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</si>
  <si>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</si>
  <si>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</si>
  <si>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</si>
  <si>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</si>
  <si>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</si>
  <si>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</si>
  <si>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</si>
  <si>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</si>
  <si>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</si>
  <si>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</si>
  <si>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</si>
  <si>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</si>
  <si>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</si>
  <si>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</si>
  <si>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</si>
  <si>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</si>
  <si>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</si>
  <si>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</si>
  <si>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</si>
  <si>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</si>
  <si>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</si>
  <si>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</si>
  <si>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</si>
  <si>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</si>
  <si>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</si>
  <si>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</si>
  <si>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</si>
  <si>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</si>
  <si>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</si>
  <si>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</si>
  <si>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</si>
  <si>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</si>
  <si>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</si>
  <si>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</si>
  <si>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</si>
  <si>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</si>
  <si>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</si>
  <si>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</si>
  <si>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</si>
  <si>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</si>
  <si>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</si>
  <si>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</si>
  <si>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</si>
  <si>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</si>
  <si>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</si>
  <si>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</si>
  <si>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</si>
  <si>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</si>
  <si>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</si>
  <si>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</si>
  <si>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</si>
  <si>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</si>
  <si>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</si>
  <si>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</si>
  <si>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</si>
  <si>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</si>
  <si>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</si>
  <si>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</si>
  <si>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</si>
  <si>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</si>
  <si>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</si>
  <si>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</si>
  <si>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</si>
  <si>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</si>
  <si>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</si>
  <si>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</si>
  <si>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</si>
  <si>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</si>
  <si>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</si>
  <si>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</si>
  <si>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</si>
  <si>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</si>
  <si>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</si>
  <si>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</si>
  <si>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</si>
  <si>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</si>
  <si>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</si>
  <si>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</si>
  <si>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</si>
  <si>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</si>
  <si>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</si>
  <si>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</si>
  <si>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</si>
  <si>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</si>
  <si>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</si>
  <si>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</si>
  <si>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</si>
  <si>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</si>
  <si>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</si>
  <si>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</si>
  <si>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</si>
  <si>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</si>
  <si>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</si>
  <si>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</si>
  <si>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</si>
  <si>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</si>
  <si>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</si>
  <si>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</si>
  <si>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</si>
  <si>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</si>
  <si>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</si>
  <si>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</si>
  <si>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</si>
  <si>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</si>
  <si>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</si>
  <si>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</si>
  <si>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</si>
  <si>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</si>
  <si>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</si>
  <si>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</si>
  <si>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</si>
  <si>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</si>
  <si>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</si>
  <si>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</si>
  <si>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</si>
  <si>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</si>
  <si>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</si>
  <si>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</si>
  <si>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</si>
  <si>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</si>
  <si>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</si>
  <si>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</si>
  <si>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</si>
  <si>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</si>
  <si>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</si>
  <si>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</si>
  <si>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</si>
  <si>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</si>
  <si>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</si>
  <si>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</si>
  <si>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</si>
  <si>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</si>
  <si>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</si>
  <si>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</si>
  <si>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</si>
  <si>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</si>
  <si>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</si>
  <si>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</si>
  <si>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</si>
  <si>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</si>
  <si>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</si>
  <si>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</si>
  <si>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</si>
  <si>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</si>
  <si>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</si>
  <si>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</si>
  <si>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</si>
  <si>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</si>
  <si>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</si>
  <si>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</si>
  <si>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</si>
  <si>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</si>
  <si>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</si>
  <si>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</si>
  <si>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</si>
  <si>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</si>
  <si>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</si>
  <si>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</si>
  <si>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</si>
  <si>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</si>
  <si>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</si>
  <si>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</si>
  <si>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</si>
  <si>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</si>
  <si>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</si>
  <si>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</si>
  <si>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</si>
  <si>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</si>
  <si>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</si>
  <si>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</si>
  <si>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</si>
  <si>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</si>
  <si>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</si>
  <si>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</si>
  <si>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</si>
  <si>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</si>
  <si>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</si>
  <si>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</si>
  <si>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</si>
  <si>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</si>
  <si>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</si>
  <si>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</si>
  <si>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</si>
  <si>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</si>
  <si>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</si>
  <si>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</si>
  <si>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</si>
  <si>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</si>
  <si>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</si>
  <si>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</si>
  <si>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</si>
  <si>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</si>
  <si>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</si>
  <si>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</si>
  <si>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</si>
  <si>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</si>
  <si>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</si>
  <si>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</si>
  <si>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</si>
  <si>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</si>
  <si>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</si>
  <si>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</si>
  <si>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</si>
  <si>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</si>
  <si>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</si>
  <si>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</si>
  <si>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</si>
  <si>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</si>
  <si>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</si>
  <si>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</si>
  <si>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</si>
  <si>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</si>
  <si>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</si>
  <si>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</si>
  <si>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</si>
  <si>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</si>
  <si>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</si>
  <si>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</si>
  <si>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</si>
  <si>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</si>
  <si>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</si>
  <si>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</si>
  <si>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</si>
  <si>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</si>
  <si>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</si>
  <si>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</si>
  <si>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</si>
  <si>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</si>
  <si>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</si>
  <si>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</si>
  <si>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</si>
  <si>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</si>
  <si>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</si>
  <si>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</si>
  <si>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</si>
  <si>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</si>
  <si>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</si>
  <si>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</si>
  <si>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</si>
  <si>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</si>
  <si>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</si>
  <si>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</si>
  <si>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</si>
  <si>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</si>
  <si>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</si>
  <si>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</si>
  <si>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</si>
  <si>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</si>
  <si>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</si>
  <si>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</si>
  <si>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</si>
  <si>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</si>
  <si>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</si>
  <si>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</si>
  <si>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</si>
  <si>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</si>
  <si>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</si>
  <si>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</si>
  <si>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</si>
  <si>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</si>
  <si>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</si>
  <si>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</si>
  <si>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</si>
  <si>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</si>
  <si>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</si>
  <si>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</si>
  <si>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</si>
  <si>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</si>
  <si>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</si>
  <si>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</si>
  <si>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</si>
  <si>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</si>
  <si>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</si>
  <si>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</si>
  <si>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</si>
  <si>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</si>
  <si>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</si>
  <si>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</si>
  <si>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</si>
  <si>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</si>
  <si>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</si>
  <si>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</si>
  <si>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</si>
  <si>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</si>
  <si>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</si>
  <si>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</si>
  <si>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</si>
  <si>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</si>
  <si>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</si>
  <si>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</si>
  <si>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</si>
  <si>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</si>
  <si>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</si>
  <si>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</si>
  <si>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</si>
  <si>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</si>
  <si>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</si>
  <si>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</si>
  <si>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</si>
  <si>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</si>
  <si>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</si>
  <si>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</si>
  <si>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</si>
  <si>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</si>
  <si>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</si>
  <si>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</si>
  <si>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</si>
  <si>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</si>
  <si>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</si>
  <si>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</si>
  <si>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</si>
  <si>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</si>
  <si>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</si>
  <si>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</si>
  <si>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</si>
  <si>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</si>
  <si>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</si>
  <si>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</si>
  <si>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</si>
  <si>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</si>
  <si>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</si>
  <si>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</si>
  <si>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</si>
  <si>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</si>
  <si>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</si>
  <si>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</si>
  <si>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</si>
  <si>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</si>
  <si>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</si>
  <si>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</si>
  <si>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</si>
  <si>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</si>
  <si>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</si>
  <si>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</si>
  <si>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</si>
  <si>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</si>
  <si>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</si>
  <si>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</si>
  <si>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</si>
  <si>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</si>
  <si>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</si>
  <si>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</si>
  <si>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</si>
  <si>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</si>
  <si>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</si>
  <si>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</si>
  <si>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</si>
  <si>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</si>
  <si>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</si>
  <si>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</si>
  <si>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</si>
  <si>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</si>
  <si>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</si>
  <si>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</si>
  <si>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</si>
  <si>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</si>
  <si>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</si>
  <si>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</si>
  <si>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</si>
  <si>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</si>
  <si>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</si>
  <si>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</si>
  <si>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</si>
  <si>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</si>
  <si>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</si>
  <si>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</si>
  <si>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</si>
  <si>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</si>
  <si>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</si>
  <si>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</si>
  <si>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</si>
  <si>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</si>
  <si>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</si>
  <si>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</si>
  <si>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</si>
  <si>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</si>
  <si>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</si>
  <si>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</si>
  <si>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</si>
  <si>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</si>
  <si>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</si>
  <si>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</si>
  <si>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</si>
  <si>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</si>
  <si>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</si>
  <si>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</si>
  <si>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</si>
  <si>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</si>
  <si>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</si>
  <si>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</si>
  <si>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</si>
  <si>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</si>
  <si>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</si>
  <si>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</si>
  <si>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</si>
  <si>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</si>
  <si>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</si>
  <si>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</si>
  <si>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</si>
  <si>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</si>
  <si>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</si>
  <si>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</si>
  <si>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</si>
  <si>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</si>
  <si>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</si>
  <si>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</si>
  <si>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</si>
  <si>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</si>
  <si>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</si>
  <si>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</si>
  <si>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</si>
  <si>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</si>
  <si>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</si>
  <si>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</si>
  <si>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</si>
  <si>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</si>
  <si>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</si>
  <si>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</si>
  <si>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</si>
  <si>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</si>
  <si>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</si>
  <si>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</si>
  <si>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</si>
  <si>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</si>
  <si>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</si>
  <si>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</si>
  <si>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</si>
  <si>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</si>
  <si>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</si>
  <si>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</si>
  <si>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</si>
  <si>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</si>
  <si>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</si>
  <si>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</si>
  <si>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</si>
  <si>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</si>
  <si>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</si>
  <si>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</si>
  <si>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</si>
  <si>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</si>
  <si>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</si>
  <si>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</si>
  <si>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</si>
  <si>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</si>
  <si>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</si>
  <si>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</si>
  <si>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</si>
  <si>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</si>
  <si>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</si>
  <si>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</si>
  <si>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</si>
  <si>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</si>
  <si>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</si>
  <si>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</si>
  <si>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</si>
  <si>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</si>
  <si>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</si>
  <si>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</si>
  <si>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</si>
  <si>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</si>
  <si>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</si>
  <si>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</si>
  <si>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</si>
  <si>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</si>
  <si>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</si>
  <si>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</si>
  <si>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</si>
  <si>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</si>
  <si>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</si>
  <si>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</si>
  <si>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</si>
  <si>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</si>
  <si>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</si>
  <si>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</si>
  <si>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</si>
  <si>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</si>
  <si>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</si>
  <si>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</si>
  <si>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</si>
  <si>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</si>
  <si>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</si>
  <si>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</si>
  <si>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</si>
  <si>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</si>
  <si>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</si>
  <si>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</si>
  <si>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</si>
  <si>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</si>
  <si>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</si>
  <si>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</si>
  <si>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</si>
  <si>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</si>
  <si>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</si>
  <si>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</si>
  <si>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</si>
  <si>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</si>
  <si>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</si>
  <si>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</si>
  <si>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</si>
  <si>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</si>
  <si>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</si>
  <si>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</si>
  <si>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</si>
  <si>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</si>
  <si>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</si>
  <si>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</si>
  <si>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</si>
  <si>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</si>
  <si>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</si>
  <si>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</si>
  <si>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</si>
  <si>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</si>
  <si>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</si>
  <si>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</si>
  <si>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</si>
  <si>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</si>
  <si>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</si>
  <si>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</si>
  <si>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</si>
  <si>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</si>
  <si>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</si>
  <si>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</si>
  <si>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</si>
  <si>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</si>
  <si>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</si>
  <si>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</si>
  <si>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</si>
  <si>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</si>
  <si>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</si>
  <si>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</si>
  <si>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</si>
  <si>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</si>
  <si>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</si>
  <si>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</si>
  <si>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</si>
  <si>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</si>
  <si>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</si>
  <si>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</si>
  <si>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</si>
  <si>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</si>
  <si>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</si>
  <si>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</si>
  <si>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</si>
  <si>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</si>
  <si>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</si>
  <si>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</si>
  <si>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</si>
  <si>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</si>
  <si>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</si>
  <si>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</si>
  <si>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</si>
  <si>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</si>
  <si>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</si>
  <si>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</si>
  <si>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</si>
  <si>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</si>
  <si>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</si>
  <si>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</si>
  <si>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</si>
  <si>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</si>
  <si>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</si>
  <si>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</si>
  <si>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</si>
  <si>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</si>
  <si>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</si>
  <si>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</si>
  <si>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</si>
  <si>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</si>
  <si>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</si>
  <si>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</si>
  <si>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</si>
  <si>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</si>
  <si>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</si>
  <si>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</si>
  <si>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</si>
  <si>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</si>
  <si>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</si>
  <si>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</si>
  <si>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</si>
  <si>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</si>
  <si>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</si>
  <si>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</si>
  <si>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</si>
  <si>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</si>
  <si>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</si>
  <si>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</si>
  <si>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</si>
  <si>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</si>
  <si>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</si>
  <si>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</si>
  <si>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</si>
  <si>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</si>
  <si>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</si>
  <si>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</si>
  <si>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</si>
  <si>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</si>
  <si>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</si>
  <si>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</si>
  <si>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</si>
  <si>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</si>
  <si>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</si>
  <si>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</si>
  <si>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</si>
  <si>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</si>
  <si>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</si>
  <si>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</si>
  <si>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</si>
  <si>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</si>
  <si>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</si>
  <si>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</si>
  <si>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</si>
  <si>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</si>
  <si>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</si>
  <si>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</si>
  <si>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</si>
  <si>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</si>
  <si>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</si>
  <si>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</si>
  <si>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</si>
  <si>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</si>
  <si>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</si>
  <si>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</si>
  <si>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</si>
  <si>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</si>
  <si>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</si>
  <si>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</si>
  <si>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</si>
  <si>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</si>
  <si>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</si>
  <si>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</si>
  <si>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</si>
  <si>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</si>
  <si>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</si>
  <si>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</si>
  <si>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</si>
  <si>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</si>
  <si>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</si>
  <si>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</si>
  <si>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</si>
  <si>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</si>
  <si>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</si>
  <si>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</si>
  <si>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</si>
  <si>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</si>
  <si>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</si>
  <si>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</si>
  <si>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</si>
  <si>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</si>
  <si>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</si>
  <si>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</si>
  <si>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</si>
  <si>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</si>
  <si>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</si>
  <si>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</si>
  <si>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</si>
  <si>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</si>
  <si>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</si>
  <si>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</si>
  <si>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</si>
  <si>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</si>
  <si>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</si>
  <si>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</si>
  <si>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</si>
  <si>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</si>
  <si>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</si>
  <si>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</si>
  <si>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</si>
  <si>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</si>
  <si>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</si>
  <si>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</si>
  <si>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</si>
  <si>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</si>
  <si>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</si>
  <si>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</si>
  <si>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</si>
  <si>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</si>
  <si>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</si>
  <si>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</si>
  <si>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</si>
  <si>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</si>
  <si>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</si>
  <si>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</si>
  <si>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</si>
  <si>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</si>
  <si>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</si>
  <si>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</si>
  <si>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</si>
  <si>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</si>
  <si>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</si>
  <si>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</si>
  <si>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</si>
  <si>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</si>
  <si>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</si>
  <si>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</si>
  <si>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</si>
  <si>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</si>
  <si>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</si>
  <si>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</si>
  <si>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</si>
  <si>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</si>
  <si>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</si>
  <si>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</si>
  <si>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</si>
  <si>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</si>
  <si>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</si>
  <si>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</si>
  <si>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</si>
  <si>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</si>
  <si>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</si>
  <si>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</si>
  <si>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</si>
  <si>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</si>
  <si>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</si>
  <si>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</si>
  <si>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</si>
  <si>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</si>
  <si>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</si>
  <si>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</si>
  <si>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</si>
  <si>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</si>
  <si>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</si>
  <si>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</si>
  <si>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</si>
  <si>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</si>
  <si>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</si>
  <si>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</si>
  <si>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</si>
  <si>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</si>
  <si>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</si>
  <si>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</si>
  <si>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</si>
  <si>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</si>
  <si>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</si>
  <si>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</si>
  <si>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</si>
  <si>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</si>
  <si>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</si>
  <si>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</si>
  <si>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</si>
  <si>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</si>
  <si>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</si>
  <si>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</si>
  <si>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</si>
  <si>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</si>
  <si>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</si>
  <si>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</si>
  <si>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</si>
  <si>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</si>
  <si>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</si>
  <si>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</si>
  <si>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</si>
  <si>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</si>
  <si>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</si>
  <si>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</si>
  <si>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</si>
  <si>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</si>
  <si>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</si>
  <si>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</si>
  <si>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</si>
  <si>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</si>
  <si>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</si>
  <si>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</si>
  <si>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</si>
  <si>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</si>
  <si>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</si>
  <si>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</si>
  <si>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</si>
  <si>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</si>
  <si>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</si>
  <si>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</si>
  <si>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</si>
  <si>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</si>
  <si>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</si>
  <si>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</si>
  <si>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</si>
  <si>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</si>
  <si>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</si>
  <si>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</si>
  <si>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</si>
  <si>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</si>
  <si>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</si>
  <si>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</si>
  <si>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</si>
  <si>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</si>
  <si>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</si>
  <si>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</si>
  <si>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</si>
  <si>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</si>
  <si>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</si>
  <si>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</si>
  <si>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</si>
  <si>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</si>
  <si>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</si>
  <si>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</si>
  <si>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</si>
  <si>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</si>
  <si>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</si>
  <si>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</si>
  <si>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</si>
  <si>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</si>
  <si>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</si>
  <si>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</si>
  <si>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</si>
  <si>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</si>
  <si>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</si>
  <si>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</si>
  <si>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</si>
  <si>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</si>
  <si>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</si>
  <si>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</si>
  <si>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</si>
  <si>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</si>
  <si>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</si>
  <si>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</si>
  <si>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</si>
  <si>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</si>
  <si>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</si>
  <si>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</si>
  <si>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</si>
  <si>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</si>
  <si>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</si>
  <si>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</si>
  <si>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</si>
  <si>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</si>
  <si>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</si>
  <si>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</si>
  <si>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</si>
  <si>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</si>
  <si>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</si>
  <si>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</si>
  <si>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</si>
  <si>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</si>
  <si>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</si>
  <si>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</si>
  <si>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</si>
  <si>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</si>
  <si>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</si>
  <si>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</si>
  <si>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</si>
  <si>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</si>
  <si>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</si>
  <si>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</si>
  <si>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</si>
  <si>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</si>
  <si>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</si>
  <si>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</si>
  <si>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</si>
  <si>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</si>
  <si>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</si>
  <si>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</si>
  <si>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</si>
  <si>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</si>
  <si>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</si>
  <si>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</si>
  <si>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</si>
  <si>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</si>
  <si>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</si>
  <si>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</si>
  <si>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</si>
  <si>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</si>
  <si>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</si>
  <si>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</si>
  <si>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</si>
  <si>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</si>
  <si>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</si>
  <si>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</si>
  <si>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</si>
  <si>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</si>
  <si>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</si>
  <si>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</si>
  <si>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</si>
  <si>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</si>
  <si>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</si>
  <si>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</si>
  <si>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</si>
  <si>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</si>
  <si>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</si>
  <si>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</si>
  <si>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</si>
  <si>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</si>
  <si>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</si>
  <si>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</si>
  <si>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</si>
  <si>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</si>
  <si>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</si>
  <si>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</si>
  <si>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</si>
  <si>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</si>
  <si>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</si>
  <si>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</si>
  <si>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</si>
  <si>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</si>
  <si>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</si>
  <si>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</si>
  <si>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</si>
  <si>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</si>
  <si>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</si>
  <si>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</si>
  <si>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</si>
  <si>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</si>
  <si>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</si>
  <si>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</si>
  <si>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</si>
  <si>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</si>
  <si>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</si>
  <si>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</si>
  <si>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</si>
  <si>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</si>
  <si>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</si>
  <si>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</si>
  <si>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</si>
  <si>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</si>
  <si>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</si>
  <si>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</si>
  <si>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</si>
  <si>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</si>
  <si>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</si>
  <si>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</si>
  <si>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</si>
  <si>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</si>
  <si>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</si>
  <si>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</si>
  <si>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</si>
  <si>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</si>
  <si>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</si>
  <si>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</si>
  <si>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</si>
  <si>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</si>
  <si>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</si>
  <si>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</si>
  <si>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</si>
  <si>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</si>
  <si>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</si>
  <si>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</si>
  <si>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</si>
  <si>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</si>
  <si>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</si>
  <si>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</si>
  <si>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</si>
  <si>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</si>
  <si>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</si>
  <si>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</si>
  <si>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</si>
  <si>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</si>
  <si>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</si>
  <si>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</si>
  <si>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</si>
  <si>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</si>
  <si>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</si>
  <si>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</si>
  <si>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</si>
  <si>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</si>
  <si>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</si>
  <si>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</si>
  <si>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</si>
  <si>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</si>
  <si>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</si>
  <si>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</si>
  <si>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</si>
  <si>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</si>
  <si>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</si>
  <si>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</si>
  <si>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</si>
  <si>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</si>
  <si>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</si>
  <si>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</si>
  <si>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</si>
  <si>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</si>
  <si>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</si>
  <si>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</si>
  <si>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</si>
  <si>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</si>
  <si>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</si>
  <si>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</si>
  <si>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</si>
  <si>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</si>
  <si>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</si>
  <si>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</si>
  <si>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</si>
  <si>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</si>
  <si>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</si>
  <si>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</si>
  <si>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</si>
  <si>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</si>
  <si>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</si>
  <si>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</si>
  <si>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</si>
  <si>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</si>
  <si>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</si>
  <si>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</si>
  <si>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</si>
  <si>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</si>
  <si>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</si>
  <si>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</si>
  <si>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</si>
  <si>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</si>
  <si>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</si>
  <si>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</si>
  <si>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</si>
  <si>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</si>
  <si>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</si>
  <si>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</si>
  <si>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</si>
  <si>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</si>
  <si>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</si>
  <si>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</si>
  <si>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</si>
  <si>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</si>
  <si>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</si>
  <si>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</si>
  <si>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</si>
  <si>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</si>
  <si>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</si>
  <si>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</si>
  <si>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</si>
  <si>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</si>
  <si>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</si>
  <si>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</si>
  <si>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</si>
  <si>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</si>
  <si>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</si>
  <si>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</si>
  <si>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</si>
  <si>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</si>
  <si>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</si>
  <si>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</si>
  <si>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</si>
  <si>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</si>
  <si>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</si>
  <si>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</si>
  <si>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</si>
  <si>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</si>
  <si>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</si>
  <si>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</si>
  <si>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</si>
  <si>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</si>
  <si>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</si>
  <si>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</si>
  <si>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</si>
  <si>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</si>
  <si>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</si>
  <si>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</si>
  <si>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</si>
  <si>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</si>
  <si>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</si>
  <si>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</si>
  <si>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</si>
  <si>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</si>
  <si>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</si>
  <si>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</si>
  <si>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</si>
  <si>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</si>
  <si>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</si>
  <si>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</si>
  <si>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</si>
  <si>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</si>
  <si>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</si>
  <si>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</si>
  <si>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</si>
  <si>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</si>
  <si>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</si>
  <si>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</si>
  <si>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</si>
  <si>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</si>
  <si>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</si>
  <si>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</si>
  <si>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</si>
  <si>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</si>
  <si>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</si>
  <si>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</si>
  <si>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</si>
  <si>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</si>
  <si>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</si>
  <si>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</si>
  <si>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</si>
  <si>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</si>
  <si>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</si>
  <si>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</si>
  <si>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</si>
  <si>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</si>
  <si>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</si>
  <si>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</si>
  <si>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</si>
  <si>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</si>
  <si>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</si>
  <si>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</si>
  <si>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</si>
  <si>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</si>
  <si>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</si>
  <si>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</si>
  <si>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</si>
  <si>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</si>
  <si>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</si>
  <si>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</si>
  <si>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</si>
  <si>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</si>
  <si>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</si>
  <si>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</si>
  <si>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</si>
  <si>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</si>
  <si>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</si>
  <si>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</si>
  <si>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</si>
  <si>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</si>
  <si>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</si>
  <si>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</si>
  <si>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</si>
  <si>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</si>
  <si>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</si>
  <si>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</si>
  <si>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</si>
  <si>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</si>
  <si>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</si>
  <si>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</si>
  <si>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</si>
  <si>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</si>
  <si>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</si>
  <si>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</si>
  <si>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</si>
  <si>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</si>
  <si>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</si>
  <si>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</si>
  <si>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</si>
  <si>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</si>
  <si>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</si>
  <si>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</si>
  <si>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</si>
  <si>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</si>
  <si>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</si>
  <si>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</si>
  <si>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</si>
  <si>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</si>
  <si>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</si>
  <si>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</si>
  <si>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</si>
  <si>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</si>
  <si>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</si>
  <si>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</si>
  <si>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</si>
  <si>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</si>
  <si>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</si>
  <si>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</si>
  <si>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</si>
  <si>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</si>
  <si>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</si>
  <si>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</si>
  <si>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</si>
  <si>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</si>
  <si>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</si>
  <si>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</si>
  <si>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</si>
  <si>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</si>
  <si>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</si>
  <si>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</si>
  <si>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</si>
  <si>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</si>
  <si>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</si>
  <si>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</si>
  <si>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</si>
  <si>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</si>
  <si>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</si>
  <si>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</si>
  <si>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</si>
  <si>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</si>
  <si>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</si>
  <si>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</si>
  <si>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</si>
  <si>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</si>
  <si>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</si>
  <si>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</si>
  <si>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</si>
  <si>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</si>
  <si>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</si>
  <si>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</si>
  <si>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</si>
  <si>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</si>
  <si>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</si>
  <si>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</si>
  <si>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</si>
  <si>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</si>
  <si>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</si>
  <si>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</si>
  <si>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</si>
  <si>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</si>
  <si>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</si>
  <si>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</si>
  <si>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</si>
  <si>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</si>
  <si>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</si>
  <si>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</si>
  <si>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</si>
  <si>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</si>
  <si>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</si>
  <si>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</si>
  <si>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</si>
  <si>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</si>
  <si>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</si>
  <si>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</si>
  <si>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</si>
  <si>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</si>
  <si>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</si>
  <si>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</si>
  <si>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</si>
  <si>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</si>
  <si>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</si>
  <si>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</si>
  <si>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</si>
  <si>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</si>
  <si>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</si>
  <si>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</si>
  <si>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</si>
  <si>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</si>
  <si>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</si>
  <si>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</si>
  <si>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</si>
  <si>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</si>
  <si>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</si>
  <si>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</si>
  <si>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</si>
  <si>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</si>
  <si>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</si>
  <si>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</si>
  <si>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</si>
  <si>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</si>
  <si>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</si>
  <si>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</si>
  <si>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</si>
  <si>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</si>
  <si>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</si>
  <si>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</si>
  <si>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</si>
  <si>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</si>
  <si>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</si>
  <si>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</si>
  <si>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</si>
  <si>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</si>
  <si>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</si>
  <si>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</si>
  <si>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</si>
  <si>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</si>
  <si>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</si>
  <si>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</si>
  <si>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</si>
  <si>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</si>
  <si>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</si>
  <si>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</si>
  <si>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</si>
  <si>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</si>
  <si>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</si>
  <si>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</si>
  <si>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</si>
  <si>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</si>
  <si>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</si>
  <si>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</si>
  <si>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</si>
  <si>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</si>
  <si>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</si>
  <si>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</si>
  <si>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</si>
  <si>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</si>
  <si>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</si>
  <si>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</si>
  <si>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</si>
  <si>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</si>
  <si>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</si>
  <si>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</si>
  <si>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</si>
  <si>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</si>
  <si>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</si>
  <si>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</si>
  <si>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</si>
  <si>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</si>
  <si>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</si>
  <si>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</si>
  <si>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</si>
  <si>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</si>
  <si>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</si>
  <si>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</si>
  <si>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</si>
  <si>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</si>
  <si>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</si>
  <si>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</si>
  <si>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</si>
  <si>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</si>
  <si>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</si>
  <si>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</si>
  <si>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</si>
  <si>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</si>
  <si>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</si>
  <si>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</si>
  <si>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</si>
  <si>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</si>
  <si>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</si>
  <si>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</si>
  <si>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</si>
  <si>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</si>
  <si>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</si>
  <si>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</si>
  <si>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</si>
  <si>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</si>
  <si>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</si>
  <si>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</si>
  <si>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</si>
  <si>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</si>
  <si>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</si>
  <si>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</si>
  <si>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</si>
  <si>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</si>
  <si>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</si>
  <si>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</si>
  <si>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</si>
  <si>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</si>
  <si>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</si>
  <si>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</si>
  <si>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</si>
  <si>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</si>
  <si>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</si>
  <si>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</si>
  <si>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</si>
  <si>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</si>
  <si>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</si>
  <si>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</si>
  <si>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</si>
  <si>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</si>
  <si>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</si>
  <si>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</si>
  <si>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</si>
  <si>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</si>
  <si>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</si>
  <si>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</si>
  <si>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</si>
  <si>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</si>
  <si>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</si>
  <si>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</si>
  <si>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</si>
  <si>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</si>
  <si>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</si>
  <si>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</si>
  <si>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</si>
  <si>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</si>
  <si>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</si>
  <si>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</si>
  <si>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</si>
  <si>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</si>
  <si>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</si>
  <si>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</si>
  <si>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</si>
  <si>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</si>
  <si>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</si>
  <si>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</si>
  <si>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</si>
  <si>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</si>
  <si>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</si>
  <si>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</si>
  <si>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</si>
  <si>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</si>
  <si>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</si>
  <si>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</si>
  <si>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</si>
  <si>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</si>
  <si>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</si>
  <si>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</si>
  <si>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</si>
  <si>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</si>
  <si>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</si>
  <si>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</si>
  <si>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</si>
  <si>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</si>
  <si>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</si>
  <si>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</si>
  <si>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</si>
  <si>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</si>
  <si>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</si>
  <si>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</si>
  <si>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</si>
  <si>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</si>
  <si>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</si>
  <si>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</si>
  <si>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</si>
  <si>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</si>
  <si>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</si>
  <si>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</si>
  <si>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</si>
  <si>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</si>
  <si>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</si>
  <si>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</si>
  <si>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</si>
  <si>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</si>
  <si>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</si>
  <si>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</si>
  <si>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</si>
  <si>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</si>
  <si>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</si>
  <si>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</si>
  <si>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</si>
  <si>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</si>
  <si>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</si>
  <si>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</si>
  <si>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</si>
  <si>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</si>
  <si>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</si>
  <si>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</si>
  <si>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</si>
  <si>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</si>
  <si>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</si>
  <si>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</si>
  <si>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</si>
  <si>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</si>
  <si>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</si>
  <si>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</si>
  <si>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</si>
  <si>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</si>
  <si>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</si>
  <si>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</si>
  <si>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</si>
  <si>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</si>
  <si>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</si>
  <si>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</si>
  <si>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</si>
  <si>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</si>
  <si>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</si>
  <si>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</si>
  <si>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</si>
  <si>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</si>
  <si>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</si>
  <si>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</si>
  <si>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</si>
  <si>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</si>
  <si>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</si>
  <si>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</si>
  <si>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</si>
  <si>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</si>
  <si>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</si>
  <si>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</si>
  <si>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</si>
  <si>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</si>
  <si>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</si>
  <si>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</si>
  <si>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</si>
  <si>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</si>
  <si>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</si>
  <si>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</si>
  <si>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</si>
  <si>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</si>
  <si>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</si>
  <si>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</si>
  <si>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</si>
  <si>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</si>
  <si>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</si>
  <si>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</si>
  <si>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</si>
  <si>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</si>
  <si>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</si>
  <si>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</si>
  <si>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</si>
  <si>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</si>
  <si>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</si>
  <si>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</si>
  <si>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</si>
  <si>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</si>
  <si>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</si>
  <si>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</si>
  <si>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</si>
  <si>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</si>
  <si>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</si>
  <si>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</si>
  <si>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</si>
  <si>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</si>
  <si>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</si>
  <si>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</si>
  <si>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</si>
  <si>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</si>
  <si>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</si>
  <si>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</si>
  <si>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</si>
  <si>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</si>
  <si>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</si>
  <si>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</si>
  <si>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</si>
  <si>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</si>
  <si>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</si>
  <si>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</si>
  <si>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</si>
  <si>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</si>
  <si>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</si>
  <si>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</si>
  <si>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</si>
  <si>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</si>
  <si>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</si>
  <si>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</si>
  <si>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</si>
  <si>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</si>
  <si>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</si>
  <si>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</si>
  <si>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</si>
  <si>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</si>
  <si>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</si>
  <si>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</si>
  <si>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</si>
  <si>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</si>
  <si>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</si>
  <si>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</si>
  <si>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</si>
  <si>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</si>
  <si>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</si>
  <si>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</si>
  <si>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</si>
  <si>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</si>
  <si>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</si>
  <si>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</si>
  <si>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</si>
  <si>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</si>
  <si>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</si>
  <si>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</si>
  <si>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</si>
  <si>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</si>
  <si>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</si>
  <si>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</si>
  <si>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</si>
  <si>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</si>
  <si>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</si>
  <si>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</si>
  <si>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</si>
  <si>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</si>
  <si>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</si>
  <si>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</si>
  <si>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</si>
  <si>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</si>
  <si>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</si>
  <si>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</si>
  <si>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</si>
  <si>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</si>
  <si>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</si>
  <si>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</si>
  <si>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</si>
  <si>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</si>
  <si>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</si>
  <si>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</si>
  <si>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</si>
  <si>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</si>
  <si>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</si>
  <si>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</si>
  <si>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</si>
  <si>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</si>
  <si>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</si>
  <si>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</si>
  <si>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</si>
  <si>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</si>
  <si>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</si>
  <si>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</si>
  <si>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</si>
  <si>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</si>
  <si>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</si>
  <si>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</si>
  <si>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</si>
  <si>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</si>
  <si>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</si>
  <si>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</si>
  <si>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</si>
  <si>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</si>
  <si>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</si>
  <si>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</si>
  <si>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</si>
  <si>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</si>
  <si>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</si>
  <si>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</si>
  <si>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</si>
  <si>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</si>
  <si>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</si>
  <si>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</si>
  <si>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</si>
  <si>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</si>
  <si>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</si>
  <si>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</si>
  <si>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</si>
  <si>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</si>
  <si>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</si>
  <si>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</si>
  <si>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</si>
  <si>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</si>
  <si>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</si>
  <si>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</si>
  <si>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</si>
  <si>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</si>
  <si>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</si>
  <si>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</si>
  <si>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</si>
  <si>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</si>
  <si>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</si>
  <si>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</si>
  <si>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</si>
  <si>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</si>
  <si>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</si>
  <si>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</si>
  <si>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</si>
  <si>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</si>
  <si>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</si>
  <si>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</si>
  <si>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</si>
  <si>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</si>
  <si>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</si>
  <si>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</si>
  <si>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</si>
  <si>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</si>
  <si>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</si>
  <si>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</si>
  <si>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</si>
  <si>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</si>
  <si>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</si>
  <si>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</si>
  <si>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</si>
  <si>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</si>
  <si>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</si>
  <si>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</si>
  <si>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</si>
  <si>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</si>
  <si>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</si>
  <si>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</si>
  <si>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</si>
  <si>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</si>
  <si>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</si>
  <si>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</si>
  <si>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</si>
  <si>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</si>
  <si>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</si>
  <si>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</si>
  <si>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</si>
  <si>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</si>
  <si>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</si>
  <si>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</si>
  <si>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</si>
  <si>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</si>
  <si>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</si>
  <si>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</si>
  <si>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</si>
  <si>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</si>
  <si>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</si>
  <si>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</si>
  <si>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</si>
  <si>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</si>
  <si>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</si>
  <si>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</si>
  <si>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</si>
  <si>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</si>
  <si>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</si>
  <si>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</si>
  <si>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</si>
  <si>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</si>
  <si>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</si>
  <si>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</si>
  <si>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</si>
  <si>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</si>
  <si>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</si>
  <si>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</si>
  <si>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</si>
  <si>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</si>
  <si>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</si>
  <si>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</si>
  <si>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</si>
  <si>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</si>
  <si>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</si>
  <si>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</si>
  <si>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</si>
  <si>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</si>
  <si>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</si>
  <si>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</si>
  <si>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</si>
  <si>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</si>
  <si>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</si>
  <si>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</si>
  <si>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</si>
  <si>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</si>
  <si>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</si>
  <si>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</si>
  <si>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</si>
  <si>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</si>
  <si>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</si>
  <si>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</si>
  <si>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</si>
  <si>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</si>
  <si>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</si>
  <si>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</si>
  <si>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</si>
  <si>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</si>
  <si>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</si>
  <si>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</si>
  <si>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</si>
  <si>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</si>
  <si>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</si>
  <si>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</si>
  <si>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</si>
  <si>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</si>
  <si>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</si>
  <si>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</si>
  <si>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</si>
  <si>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</si>
  <si>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</si>
  <si>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</si>
  <si>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</si>
  <si>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</si>
  <si>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</si>
  <si>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</si>
  <si>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</si>
  <si>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</si>
  <si>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</si>
  <si>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</si>
  <si>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</si>
  <si>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</si>
  <si>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</si>
  <si>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</si>
  <si>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</si>
  <si>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</si>
  <si>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</si>
  <si>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</si>
  <si>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</si>
  <si>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</si>
  <si>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</si>
  <si>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</si>
  <si>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</si>
  <si>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</si>
  <si>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</si>
  <si>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</si>
  <si>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</si>
  <si>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</si>
  <si>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</si>
  <si>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</si>
  <si>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</si>
  <si>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</si>
  <si>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</si>
  <si>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</si>
  <si>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</si>
  <si>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</si>
  <si>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</si>
  <si>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</si>
  <si>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</si>
  <si>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</si>
  <si>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</si>
  <si>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</si>
  <si>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</si>
  <si>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</si>
  <si>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</si>
  <si>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</si>
  <si>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</si>
  <si>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</si>
  <si>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</si>
  <si>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</si>
  <si>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</si>
  <si>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</si>
  <si>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</si>
  <si>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</si>
  <si>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</si>
  <si>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</si>
  <si>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</si>
  <si>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</si>
  <si>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</si>
  <si>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</si>
  <si>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</si>
  <si>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</si>
  <si>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</si>
  <si>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</si>
  <si>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</si>
  <si>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</si>
  <si>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</si>
  <si>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</si>
  <si>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</si>
  <si>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</si>
  <si>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</si>
  <si>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</si>
  <si>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</si>
  <si>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</si>
  <si>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</si>
  <si>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</si>
  <si>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</si>
  <si>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</si>
  <si>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</si>
  <si>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</si>
  <si>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</si>
  <si>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</si>
  <si>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</si>
  <si>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</si>
  <si>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</si>
  <si>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</si>
  <si>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</si>
  <si>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</si>
  <si>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</si>
  <si>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</si>
  <si>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</si>
  <si>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</si>
  <si>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</si>
  <si>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</si>
  <si>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</si>
  <si>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</si>
  <si>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</si>
  <si>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</si>
  <si>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</si>
  <si>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</si>
  <si>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</si>
  <si>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</si>
  <si>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</si>
  <si>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</si>
  <si>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</si>
  <si>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</si>
  <si>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</si>
  <si>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</si>
  <si>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</si>
  <si>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</si>
  <si>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</si>
  <si>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</si>
  <si>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</si>
  <si>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</si>
  <si>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</si>
  <si>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</si>
  <si>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</si>
  <si>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</si>
  <si>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</si>
  <si>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</si>
  <si>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</si>
  <si>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</si>
  <si>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</si>
  <si>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</si>
  <si>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</si>
  <si>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</si>
  <si>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</si>
  <si>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</si>
  <si>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</si>
  <si>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</si>
  <si>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</si>
  <si>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</si>
  <si>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</si>
  <si>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</si>
  <si>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</si>
  <si>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</si>
  <si>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</si>
  <si>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</si>
  <si>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</si>
  <si>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</si>
  <si>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</si>
  <si>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</si>
  <si>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</si>
  <si>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</si>
  <si>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</si>
  <si>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</si>
  <si>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</si>
  <si>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</si>
  <si>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</si>
  <si>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</si>
  <si>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</si>
  <si>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</si>
  <si>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</si>
  <si>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</si>
  <si>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</si>
  <si>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</si>
  <si>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</si>
  <si>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</si>
  <si>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</si>
  <si>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</si>
  <si>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</si>
  <si>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</si>
  <si>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</si>
  <si>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</si>
  <si>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</si>
  <si>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</si>
  <si>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</si>
  <si>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</si>
  <si>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</si>
  <si>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</si>
  <si>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</si>
  <si>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</si>
  <si>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</si>
  <si>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</si>
  <si>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</si>
  <si>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</si>
  <si>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</si>
  <si>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</si>
  <si>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</si>
  <si>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</si>
  <si>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</si>
  <si>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</si>
  <si>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</si>
  <si>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</si>
  <si>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</si>
  <si>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</si>
  <si>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</si>
  <si>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</si>
  <si>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</si>
  <si>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</si>
  <si>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</si>
  <si>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</si>
  <si>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</si>
  <si>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</si>
  <si>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</si>
  <si>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</si>
  <si>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</si>
  <si>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</si>
  <si>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</si>
  <si>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</si>
  <si>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</si>
  <si>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</si>
  <si>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</si>
  <si>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</si>
  <si>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</si>
  <si>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</si>
  <si>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</si>
  <si>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</si>
  <si>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</si>
  <si>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</si>
  <si>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</si>
  <si>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</si>
  <si>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</si>
  <si>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</si>
  <si>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</si>
  <si>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</si>
  <si>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</si>
  <si>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</si>
  <si>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</si>
  <si>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</si>
  <si>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</si>
  <si>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</si>
  <si>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</si>
  <si>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</si>
  <si>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</si>
  <si>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</si>
  <si>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</si>
  <si>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</si>
  <si>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</si>
  <si>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</si>
  <si>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</si>
  <si>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</si>
  <si>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</si>
  <si>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</si>
  <si>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</si>
  <si>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</si>
  <si>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</si>
  <si>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</si>
  <si>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</si>
  <si>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</si>
  <si>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</si>
  <si>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</si>
  <si>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</si>
  <si>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</si>
  <si>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</si>
  <si>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</si>
  <si>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</si>
  <si>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</si>
  <si>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</si>
  <si>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</si>
  <si>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</si>
  <si>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</si>
  <si>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</si>
  <si>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</si>
  <si>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</si>
  <si>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</si>
  <si>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</si>
  <si>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</si>
  <si>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</si>
  <si>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</si>
  <si>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</si>
  <si>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</si>
  <si>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</si>
  <si>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</si>
  <si>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</si>
  <si>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</si>
  <si>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</si>
  <si>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</si>
  <si>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</si>
  <si>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</si>
  <si>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</si>
  <si>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</si>
  <si>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</si>
  <si>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</si>
  <si>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</si>
  <si>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</si>
  <si>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</si>
  <si>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</si>
  <si>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</si>
  <si>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</si>
  <si>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</si>
  <si>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</si>
  <si>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</si>
  <si>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</si>
  <si>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</si>
  <si>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</si>
  <si>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</si>
  <si>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</si>
  <si>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</si>
  <si>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</si>
  <si>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</si>
  <si>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</si>
  <si>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</si>
  <si>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</si>
  <si>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</si>
  <si>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</si>
  <si>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</si>
  <si>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</si>
  <si>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</si>
  <si>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</si>
  <si>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</si>
  <si>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</si>
  <si>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</si>
  <si>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</si>
  <si>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</si>
  <si>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</si>
  <si>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</si>
  <si>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</si>
  <si>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</si>
  <si>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</si>
  <si>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</si>
  <si>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</si>
  <si>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</si>
  <si>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</si>
  <si>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</si>
  <si>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</si>
  <si>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</si>
  <si>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</si>
  <si>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</si>
  <si>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</si>
  <si>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</si>
  <si>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</si>
  <si>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</si>
  <si>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</si>
  <si>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</si>
  <si>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</si>
  <si>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</si>
  <si>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</si>
  <si>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</si>
  <si>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</si>
  <si>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</si>
  <si>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</si>
  <si>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</si>
  <si>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</si>
  <si>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</si>
  <si>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</si>
  <si>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</si>
  <si>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</si>
  <si>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</si>
  <si>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</si>
  <si>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</si>
  <si>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</si>
  <si>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</si>
  <si>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</si>
  <si>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</si>
  <si>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</si>
  <si>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</si>
  <si>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</si>
  <si>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</si>
  <si>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</si>
  <si>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</si>
  <si>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</si>
  <si>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</si>
  <si>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</si>
  <si>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</si>
  <si>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</si>
  <si>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</si>
  <si>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</si>
  <si>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</si>
  <si>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</si>
  <si>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</si>
  <si>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</si>
  <si>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</si>
  <si>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</si>
  <si>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</si>
  <si>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</si>
  <si>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</si>
  <si>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</si>
  <si>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</si>
  <si>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</si>
  <si>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</si>
  <si>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</si>
  <si>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</si>
  <si>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</si>
  <si>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</si>
  <si>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</si>
  <si>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</si>
  <si>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</si>
  <si>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</si>
  <si>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</si>
  <si>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</si>
  <si>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</si>
  <si>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</si>
  <si>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</si>
  <si>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</si>
  <si>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</si>
  <si>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</si>
  <si>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</si>
  <si>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</si>
  <si>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</si>
  <si>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</si>
  <si>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</si>
  <si>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</si>
  <si>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</si>
  <si>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</si>
  <si>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</si>
  <si>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</si>
  <si>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</si>
  <si>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</si>
  <si>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</si>
  <si>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</si>
  <si>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</si>
  <si>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</si>
  <si>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</si>
  <si>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</si>
  <si>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</si>
  <si>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</si>
  <si>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</si>
  <si>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</si>
  <si>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</si>
  <si>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</si>
  <si>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</si>
  <si>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</si>
  <si>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</si>
  <si>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</si>
  <si>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</si>
  <si>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</si>
  <si>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</si>
  <si>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</si>
  <si>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</si>
  <si>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</si>
  <si>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</si>
  <si>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</si>
  <si>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</si>
  <si>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</si>
  <si>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</si>
  <si>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</si>
  <si>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</si>
  <si>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</si>
  <si>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</si>
  <si>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</si>
  <si>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</si>
  <si>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</si>
  <si>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</si>
  <si>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</si>
  <si>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</si>
  <si>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</si>
  <si>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</si>
  <si>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</si>
  <si>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</si>
  <si>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</si>
  <si>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</si>
  <si>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</si>
  <si>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</si>
  <si>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</si>
  <si>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</si>
  <si>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</si>
  <si>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</si>
  <si>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</si>
  <si>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</si>
  <si>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</si>
  <si>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</si>
  <si>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</si>
  <si>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</si>
  <si>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</si>
  <si>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</si>
  <si>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</si>
  <si>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</si>
  <si>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</si>
  <si>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</si>
  <si>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</si>
  <si>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</si>
  <si>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</si>
  <si>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</si>
  <si>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</si>
  <si>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</si>
  <si>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</si>
  <si>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</si>
  <si>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</si>
  <si>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</si>
  <si>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</si>
  <si>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</si>
  <si>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</si>
  <si>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</si>
  <si>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</si>
  <si>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</si>
  <si>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</si>
  <si>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</si>
  <si>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</si>
  <si>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</si>
  <si>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</si>
  <si>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</si>
  <si>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</si>
  <si>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</si>
  <si>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</si>
  <si>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</si>
  <si>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</si>
  <si>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</si>
  <si>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</si>
  <si>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</si>
  <si>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</si>
  <si>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</si>
  <si>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</si>
  <si>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</si>
  <si>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</si>
  <si>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</si>
  <si>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</si>
  <si>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</si>
  <si>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</si>
  <si>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</si>
  <si>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</si>
  <si>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</si>
  <si>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</si>
  <si>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</si>
  <si>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</si>
  <si>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</si>
  <si>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</si>
  <si>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</si>
  <si>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</si>
  <si>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</si>
  <si>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</si>
  <si>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</si>
  <si>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</si>
  <si>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</si>
  <si>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</si>
  <si>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</si>
  <si>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</si>
  <si>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</si>
  <si>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</si>
  <si>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</si>
  <si>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</si>
  <si>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</si>
  <si>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</si>
  <si>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</si>
  <si>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</si>
  <si>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</si>
  <si>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</si>
  <si>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</si>
  <si>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</si>
  <si>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</si>
  <si>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</si>
  <si>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</si>
  <si>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</si>
  <si>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</si>
  <si>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</si>
  <si>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</si>
  <si>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</si>
  <si>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</si>
  <si>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</si>
  <si>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</si>
  <si>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</si>
  <si>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</si>
  <si>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</si>
  <si>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</si>
  <si>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</si>
  <si>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</si>
  <si>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</si>
  <si>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</si>
  <si>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</si>
  <si>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</si>
  <si>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</si>
  <si>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</si>
  <si>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</si>
  <si>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</si>
  <si>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</si>
  <si>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</si>
  <si>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</si>
  <si>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</si>
  <si>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</si>
  <si>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</si>
  <si>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</si>
  <si>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</si>
  <si>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</si>
  <si>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</si>
  <si>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</si>
  <si>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</si>
  <si>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</si>
  <si>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</si>
  <si>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</si>
  <si>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</si>
  <si>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</si>
  <si>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</si>
  <si>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</si>
  <si>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</si>
  <si>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</si>
  <si>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</si>
  <si>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</si>
  <si>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</si>
  <si>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</si>
  <si>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</si>
  <si>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</si>
  <si>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</si>
  <si>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</si>
  <si>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</si>
  <si>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</si>
  <si>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</si>
  <si>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</si>
  <si>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</si>
  <si>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</si>
  <si>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</si>
  <si>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</si>
  <si>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</si>
  <si>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</si>
  <si>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</si>
  <si>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</si>
  <si>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</si>
  <si>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</si>
  <si>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</si>
  <si>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</si>
  <si>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</si>
  <si>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</si>
  <si>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</si>
  <si>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</si>
  <si>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</si>
  <si>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</si>
  <si>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</si>
  <si>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</si>
  <si>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</si>
  <si>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</si>
  <si>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</si>
  <si>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</si>
  <si>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</si>
  <si>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</si>
  <si>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</si>
  <si>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</si>
  <si>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</si>
  <si>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</si>
  <si>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</si>
  <si>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</si>
  <si>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</si>
  <si>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</si>
  <si>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</si>
  <si>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</si>
  <si>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</si>
  <si>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</si>
  <si>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</si>
  <si>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</si>
  <si>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</si>
  <si>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</si>
  <si>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</si>
  <si>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</si>
  <si>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</si>
  <si>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</si>
  <si>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</si>
  <si>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</si>
  <si>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</si>
  <si>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</si>
  <si>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</si>
  <si>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</si>
  <si>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</si>
  <si>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</si>
  <si>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</si>
  <si>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</si>
  <si>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</si>
  <si>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</si>
  <si>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</si>
  <si>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</si>
  <si>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</si>
  <si>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</si>
  <si>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</si>
  <si>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</si>
  <si>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</si>
  <si>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</si>
  <si>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</si>
  <si>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</si>
  <si>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</si>
  <si>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</si>
  <si>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</si>
  <si>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</si>
  <si>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</si>
  <si>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</si>
  <si>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</si>
  <si>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</si>
  <si>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</si>
  <si>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</si>
  <si>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</si>
  <si>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</si>
  <si>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</si>
  <si>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</si>
  <si>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</si>
  <si>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</si>
  <si>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</si>
  <si>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</si>
  <si>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</si>
  <si>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</si>
  <si>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</si>
  <si>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</si>
  <si>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</si>
  <si>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</si>
  <si>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</si>
  <si>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</si>
  <si>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</si>
  <si>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</si>
  <si>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</si>
  <si>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</si>
  <si>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</si>
  <si>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</si>
  <si>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</si>
  <si>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</si>
  <si>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</si>
  <si>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</si>
  <si>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</si>
  <si>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</si>
  <si>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</si>
  <si>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</si>
  <si>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</si>
  <si>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</si>
  <si>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</si>
  <si>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</si>
  <si>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</si>
  <si>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</si>
  <si>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</si>
  <si>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</si>
  <si>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</si>
  <si>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</si>
  <si>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</si>
  <si>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</si>
  <si>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</si>
  <si>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</si>
  <si>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</si>
  <si>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</si>
  <si>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</si>
  <si>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</si>
  <si>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</si>
  <si>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</si>
  <si>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</si>
  <si>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</si>
  <si>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</si>
  <si>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</si>
  <si>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</si>
  <si>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</si>
  <si>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</si>
  <si>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</si>
  <si>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</si>
  <si>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</si>
  <si>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</si>
  <si>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</si>
  <si>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</si>
  <si>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</si>
  <si>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</si>
  <si>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</si>
  <si>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</si>
  <si>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</si>
  <si>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</si>
  <si>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</si>
  <si>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</si>
  <si>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</si>
  <si>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</si>
  <si>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</si>
  <si>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</si>
  <si>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</si>
  <si>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</si>
  <si>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</si>
  <si>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</si>
  <si>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</si>
  <si>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</si>
  <si>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</si>
  <si>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</si>
  <si>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</si>
  <si>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</si>
  <si>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</si>
  <si>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</si>
  <si>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</si>
  <si>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</si>
  <si>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</si>
  <si>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</si>
  <si>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</si>
  <si>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</si>
  <si>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</si>
  <si>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</si>
  <si>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</si>
  <si>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</si>
  <si>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</si>
  <si>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</si>
  <si>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</si>
  <si>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</si>
  <si>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</si>
  <si>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</si>
  <si>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</si>
  <si>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</si>
  <si>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</si>
  <si>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</si>
  <si>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</si>
  <si>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</si>
  <si>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</si>
  <si>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</si>
  <si>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</si>
  <si>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</si>
  <si>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</si>
  <si>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</si>
  <si>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</si>
  <si>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</si>
  <si>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</si>
  <si>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</si>
  <si>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</si>
  <si>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</si>
  <si>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</si>
  <si>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</si>
  <si>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</si>
  <si>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</si>
  <si>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</si>
  <si>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</si>
  <si>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</si>
  <si>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</si>
  <si>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</si>
  <si>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</si>
  <si>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</si>
  <si>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</si>
  <si>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</si>
  <si>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</si>
  <si>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</si>
  <si>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</si>
  <si>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</si>
  <si>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</si>
  <si>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</si>
  <si>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</si>
  <si>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</si>
  <si>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</si>
  <si>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</si>
  <si>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</si>
  <si>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</si>
  <si>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</si>
  <si>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</si>
  <si>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</si>
  <si>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</si>
  <si>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</si>
  <si>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</si>
  <si>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</si>
  <si>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</si>
  <si>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</si>
  <si>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</si>
  <si>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</si>
  <si>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</si>
  <si>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</si>
  <si>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</si>
  <si>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</si>
  <si>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</si>
  <si>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</si>
  <si>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</si>
  <si>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</si>
  <si>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</si>
  <si>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</si>
  <si>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</si>
  <si>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</si>
  <si>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</si>
  <si>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</si>
  <si>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</si>
  <si>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</si>
  <si>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</si>
  <si>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</si>
  <si>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</si>
  <si>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</si>
  <si>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</si>
  <si>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</si>
  <si>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</si>
  <si>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</si>
  <si>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</si>
  <si>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</si>
  <si>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</si>
  <si>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</si>
  <si>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</si>
  <si>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</si>
  <si>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</si>
  <si>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</si>
  <si>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</si>
  <si>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</si>
  <si>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</si>
  <si>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</si>
  <si>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</si>
  <si>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</si>
  <si>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</si>
  <si>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</si>
  <si>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</si>
  <si>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</si>
  <si>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</si>
  <si>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</si>
  <si>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</si>
  <si>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</si>
  <si>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</si>
  <si>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</si>
  <si>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</si>
  <si>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</si>
  <si>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</si>
  <si>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</si>
  <si>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</si>
  <si>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</si>
  <si>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</si>
  <si>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</si>
  <si>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</si>
  <si>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</si>
  <si>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</si>
  <si>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</si>
  <si>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</si>
  <si>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</si>
  <si>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</si>
  <si>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</si>
  <si>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</si>
  <si>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</si>
  <si>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</si>
  <si>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</si>
  <si>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</si>
  <si>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</si>
  <si>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</si>
  <si>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</si>
  <si>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</si>
  <si>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</si>
  <si>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</si>
  <si>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</si>
  <si>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</si>
  <si>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</si>
  <si>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</si>
  <si>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</si>
  <si>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</si>
  <si>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</si>
  <si>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</si>
  <si>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</si>
  <si>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</si>
  <si>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</si>
  <si>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</si>
  <si>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</si>
  <si>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</si>
  <si>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</si>
  <si>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</si>
  <si>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</si>
  <si>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</si>
  <si>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</si>
  <si>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</si>
  <si>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</si>
  <si>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</si>
  <si>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</si>
  <si>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</si>
  <si>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</si>
  <si>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</si>
  <si>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</si>
  <si>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</si>
  <si>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</si>
  <si>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</si>
  <si>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</si>
  <si>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</si>
  <si>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</si>
  <si>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</si>
  <si>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</si>
  <si>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</si>
  <si>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</si>
  <si>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</si>
  <si>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</si>
  <si>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</si>
  <si>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</si>
  <si>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</si>
  <si>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</si>
  <si>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</si>
  <si>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</si>
  <si>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</si>
  <si>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</si>
  <si>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</si>
  <si>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</si>
  <si>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</si>
  <si>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</si>
  <si>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</si>
  <si>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</si>
  <si>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</si>
  <si>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</si>
  <si>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</si>
  <si>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</si>
  <si>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</si>
  <si>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</si>
  <si>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</si>
  <si>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</si>
  <si>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</si>
  <si>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</si>
  <si>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</si>
  <si>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</si>
  <si>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</si>
  <si>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</si>
  <si>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</si>
  <si>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</si>
  <si>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</si>
  <si>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</si>
  <si>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</si>
  <si>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</si>
  <si>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</si>
  <si>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</si>
  <si>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</si>
  <si>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</si>
  <si>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</si>
  <si>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</si>
  <si>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</si>
  <si>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</si>
  <si>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</si>
  <si>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</si>
  <si>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</si>
  <si>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</si>
  <si>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</si>
  <si>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</si>
  <si>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</si>
  <si>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</si>
  <si>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</si>
  <si>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</si>
  <si>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</si>
  <si>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</si>
  <si>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</si>
  <si>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</si>
  <si>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</si>
  <si>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</si>
  <si>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</si>
  <si>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</si>
  <si>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</si>
  <si>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</si>
  <si>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</si>
  <si>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</si>
  <si>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</si>
  <si>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</si>
  <si>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</si>
  <si>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</si>
  <si>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</si>
  <si>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</si>
  <si>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</si>
  <si>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</si>
  <si>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</si>
  <si>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</si>
  <si>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</si>
  <si>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</si>
  <si>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</si>
  <si>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</si>
  <si>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</si>
  <si>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</si>
  <si>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</si>
  <si>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</si>
  <si>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</si>
  <si>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</si>
  <si>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</si>
  <si>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</si>
  <si>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</si>
  <si>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</si>
  <si>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</si>
  <si>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</si>
  <si>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</si>
  <si>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</si>
  <si>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</si>
  <si>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</si>
  <si>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</si>
  <si>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</si>
  <si>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</si>
  <si>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</si>
  <si>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</si>
  <si>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</si>
  <si>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</si>
  <si>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</si>
  <si>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</si>
  <si>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</si>
  <si>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</si>
  <si>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</si>
  <si>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</si>
  <si>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</si>
  <si>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</si>
  <si>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</si>
  <si>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</si>
  <si>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</si>
  <si>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</si>
  <si>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</si>
  <si>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</si>
  <si>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</si>
  <si>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</si>
  <si>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</si>
  <si>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</si>
  <si>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</si>
  <si>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</si>
  <si>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</si>
  <si>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</si>
  <si>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</si>
  <si>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</si>
  <si>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</si>
  <si>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</si>
  <si>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</si>
  <si>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</si>
  <si>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</si>
  <si>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</si>
  <si>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</si>
  <si>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</si>
  <si>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</si>
  <si>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</si>
  <si>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</si>
  <si>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</si>
  <si>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</si>
  <si>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</si>
  <si>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</si>
  <si>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</si>
  <si>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</si>
  <si>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</si>
  <si>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</si>
  <si>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</si>
  <si>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</si>
  <si>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</si>
  <si>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</si>
  <si>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</si>
  <si>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</si>
  <si>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</si>
  <si>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</si>
  <si>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</si>
  <si>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</si>
  <si>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</si>
  <si>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</si>
  <si>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</si>
  <si>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</si>
  <si>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</si>
  <si>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</si>
  <si>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</si>
  <si>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</si>
  <si>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</si>
  <si>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</si>
  <si>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</si>
  <si>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</si>
  <si>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</si>
  <si>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</si>
  <si>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</si>
  <si>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</si>
  <si>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</si>
  <si>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</si>
  <si>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</si>
  <si>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</si>
  <si>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</si>
  <si>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</si>
  <si>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</si>
  <si>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</si>
  <si>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</si>
  <si>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</si>
  <si>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</si>
  <si>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</si>
  <si>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</si>
  <si>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</si>
  <si>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</si>
  <si>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</si>
  <si>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</si>
  <si>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</si>
  <si>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</si>
  <si>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</si>
  <si>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</si>
  <si>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</si>
  <si>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</si>
  <si>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</si>
  <si>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</si>
  <si>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</si>
  <si>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</si>
  <si>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</si>
  <si>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</si>
  <si>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</si>
  <si>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</si>
  <si>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</si>
  <si>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</si>
  <si>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</si>
  <si>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</si>
  <si>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</si>
  <si>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</si>
  <si>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</si>
  <si>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</si>
  <si>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</si>
  <si>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</si>
  <si>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</si>
  <si>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</si>
  <si>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</si>
  <si>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</si>
  <si>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</si>
  <si>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</si>
  <si>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</si>
  <si>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</si>
  <si>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</si>
  <si>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</si>
  <si>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</si>
  <si>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</si>
  <si>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</si>
  <si>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</si>
  <si>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</si>
  <si>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</si>
  <si>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</si>
  <si>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</si>
  <si>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</si>
  <si>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</si>
  <si>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</si>
  <si>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</si>
  <si>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</si>
  <si>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</si>
  <si>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</si>
  <si>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</si>
  <si>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</si>
  <si>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</si>
  <si>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</si>
  <si>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</si>
  <si>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</si>
  <si>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</si>
  <si>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</si>
  <si>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</si>
  <si>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</si>
  <si>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</si>
  <si>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</si>
  <si>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</si>
  <si>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</si>
  <si>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</si>
  <si>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</si>
  <si>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</si>
  <si>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</si>
  <si>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</si>
  <si>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</si>
  <si>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</si>
  <si>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</si>
  <si>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</si>
  <si>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</si>
  <si>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</si>
  <si>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</si>
  <si>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</si>
  <si>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</si>
  <si>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</si>
  <si>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</si>
  <si>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</si>
  <si>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</si>
  <si>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</si>
  <si>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</si>
  <si>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</si>
  <si>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</si>
  <si>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</si>
  <si>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</si>
  <si>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</si>
  <si>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</si>
  <si>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</si>
  <si>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</si>
  <si>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</si>
  <si>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</si>
  <si>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</si>
  <si>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</si>
  <si>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</si>
  <si>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</si>
  <si>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</si>
  <si>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</si>
  <si>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</si>
  <si>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</si>
  <si>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</si>
  <si>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</si>
  <si>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</si>
  <si>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</si>
  <si>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</si>
  <si>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</si>
  <si>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</si>
  <si>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</si>
  <si>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</si>
  <si>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</si>
  <si>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</si>
  <si>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</si>
  <si>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</si>
  <si>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</si>
  <si>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</si>
  <si>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</si>
  <si>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</si>
  <si>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</si>
  <si>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</si>
  <si>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</si>
  <si>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</si>
  <si>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</si>
  <si>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</si>
  <si>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</si>
  <si>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</si>
  <si>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</si>
  <si>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</si>
  <si>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</si>
  <si>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</si>
  <si>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</si>
  <si>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</si>
  <si>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</si>
  <si>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</si>
  <si>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</si>
  <si>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</si>
  <si>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</si>
  <si>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</si>
  <si>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</si>
  <si>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</si>
  <si>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</si>
  <si>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</si>
  <si>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</si>
  <si>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</si>
  <si>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</si>
  <si>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</si>
  <si>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</si>
  <si>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</si>
  <si>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</si>
  <si>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</si>
  <si>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</si>
  <si>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</si>
  <si>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</si>
  <si>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</si>
  <si>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</si>
  <si>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</si>
  <si>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</si>
  <si>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</si>
  <si>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</si>
  <si>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</si>
  <si>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</si>
  <si>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</si>
  <si>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</si>
  <si>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</si>
  <si>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</si>
  <si>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</si>
  <si>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</si>
  <si>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</si>
  <si>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</si>
  <si>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</si>
  <si>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</si>
  <si>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</si>
  <si>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</si>
  <si>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</si>
  <si>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</si>
  <si>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</si>
  <si>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</si>
  <si>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</si>
  <si>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</si>
  <si>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</si>
  <si>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</si>
  <si>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</si>
  <si>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</si>
  <si>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</si>
  <si>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</si>
  <si>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</si>
  <si>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</si>
  <si>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</si>
  <si>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</si>
  <si>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</si>
  <si>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</si>
  <si>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</si>
  <si>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</si>
  <si>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</si>
  <si>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</si>
  <si>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</si>
  <si>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</si>
  <si>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</si>
  <si>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</si>
  <si>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</si>
  <si>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</si>
  <si>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</si>
  <si>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</si>
  <si>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</si>
  <si>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</si>
  <si>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</si>
  <si>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</si>
  <si>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</si>
  <si>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</si>
  <si>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</si>
  <si>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</si>
  <si>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</si>
  <si>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</si>
  <si>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</si>
  <si>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</si>
  <si>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</si>
  <si>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</si>
  <si>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</si>
  <si>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</si>
  <si>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</si>
  <si>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</si>
  <si>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</si>
  <si>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</si>
  <si>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</si>
  <si>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</si>
  <si>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</si>
  <si>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</si>
  <si>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</si>
  <si>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</si>
  <si>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</si>
  <si>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</si>
  <si>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</si>
  <si>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</si>
  <si>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</si>
  <si>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</si>
  <si>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</si>
  <si>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</si>
  <si>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</si>
  <si>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</si>
  <si>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</si>
  <si>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</si>
  <si>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</si>
  <si>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</si>
  <si>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</si>
  <si>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</si>
  <si>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</si>
  <si>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</si>
  <si>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</si>
  <si>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</si>
  <si>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</si>
  <si>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</si>
  <si>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</si>
  <si>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</si>
  <si>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</si>
  <si>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</si>
  <si>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</si>
  <si>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</si>
  <si>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</si>
  <si>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</si>
  <si>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</si>
  <si>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</si>
  <si>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</si>
  <si>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</si>
  <si>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</si>
  <si>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</si>
  <si>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</si>
  <si>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</si>
  <si>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</si>
  <si>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</si>
  <si>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</si>
  <si>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</si>
  <si>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</si>
  <si>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</si>
  <si>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</si>
  <si>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</si>
  <si>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</si>
  <si>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</si>
  <si>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</si>
  <si>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</si>
  <si>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</si>
  <si>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</si>
  <si>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</si>
  <si>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</si>
  <si>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</si>
  <si>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</si>
  <si>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</si>
  <si>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</si>
  <si>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</si>
  <si>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</si>
  <si>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</si>
  <si>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</si>
  <si>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</si>
  <si>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</si>
  <si>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</si>
  <si>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</si>
  <si>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</si>
  <si>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</si>
  <si>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</si>
  <si>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</si>
  <si>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</si>
  <si>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</si>
  <si>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</si>
  <si>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</si>
  <si>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</si>
  <si>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</si>
  <si>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</si>
  <si>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</si>
  <si>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</si>
  <si>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</si>
  <si>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</si>
  <si>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</si>
  <si>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</si>
  <si>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</si>
  <si>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</si>
  <si>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</si>
  <si>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</si>
  <si>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</si>
  <si>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</si>
  <si>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</si>
  <si>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</si>
  <si>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</si>
  <si>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</si>
  <si>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</si>
  <si>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</si>
  <si>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</si>
  <si>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</si>
  <si>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</si>
  <si>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</si>
  <si>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</si>
  <si>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</si>
  <si>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</si>
  <si>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</si>
  <si>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</si>
  <si>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</si>
  <si>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</si>
  <si>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</si>
  <si>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</si>
  <si>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</si>
  <si>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</si>
  <si>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</si>
  <si>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</si>
  <si>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</si>
  <si>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</si>
  <si>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</si>
  <si>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</si>
  <si>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</si>
  <si>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</si>
  <si>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</si>
  <si>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</si>
  <si>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</si>
  <si>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</si>
  <si>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</si>
  <si>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</si>
  <si>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</si>
  <si>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</si>
  <si>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</si>
  <si>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</si>
  <si>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</si>
  <si>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</si>
  <si>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</si>
  <si>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</si>
  <si>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</si>
  <si>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</si>
  <si>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</si>
  <si>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</si>
  <si>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</si>
  <si>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</si>
  <si>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</si>
  <si>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</si>
  <si>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</si>
  <si>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</si>
  <si>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</si>
  <si>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</si>
  <si>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</si>
  <si>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</si>
  <si>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</si>
  <si>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</si>
  <si>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</si>
  <si>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</si>
  <si>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</si>
  <si>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</si>
  <si>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</si>
  <si>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</si>
  <si>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</si>
  <si>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</si>
  <si>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</si>
  <si>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</si>
  <si>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</si>
  <si>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</si>
  <si>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</si>
  <si>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</si>
  <si>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</si>
  <si>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</si>
  <si>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</si>
  <si>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</si>
  <si>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</si>
  <si>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</si>
  <si>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</si>
  <si>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</si>
  <si>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</si>
  <si>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</si>
  <si>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</si>
  <si>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</si>
  <si>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</si>
  <si>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</si>
  <si>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</si>
  <si>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</si>
  <si>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</si>
  <si>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</si>
  <si>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</si>
  <si>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</si>
  <si>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</si>
  <si>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</si>
  <si>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</si>
  <si>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</si>
  <si>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</si>
  <si>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</si>
  <si>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</si>
  <si>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</si>
  <si>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</si>
  <si>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</si>
  <si>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</si>
  <si>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</si>
  <si>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</si>
  <si>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</si>
  <si>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</si>
  <si>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</si>
  <si>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</si>
  <si>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</si>
  <si>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</si>
  <si>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</si>
  <si>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</si>
  <si>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</si>
  <si>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</si>
  <si>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</si>
  <si>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</si>
  <si>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</si>
  <si>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</si>
  <si>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</si>
  <si>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</si>
  <si>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</si>
  <si>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</si>
  <si>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</si>
  <si>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</si>
  <si>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</si>
  <si>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</si>
  <si>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</si>
  <si>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</si>
  <si>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</si>
  <si>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</si>
  <si>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</si>
  <si>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</si>
  <si>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</si>
  <si>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</si>
  <si>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</si>
  <si>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</si>
  <si>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</si>
  <si>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</si>
  <si>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</si>
  <si>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</si>
  <si>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</si>
  <si>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</si>
  <si>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</si>
  <si>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</si>
  <si>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</si>
  <si>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</si>
  <si>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</si>
  <si>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</si>
  <si>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</si>
  <si>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</si>
  <si>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</si>
  <si>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</si>
  <si>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</si>
  <si>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</si>
  <si>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</si>
  <si>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</si>
  <si>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</si>
  <si>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</si>
  <si>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</si>
  <si>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</si>
  <si>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</si>
  <si>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</si>
  <si>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</si>
  <si>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</si>
  <si>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</si>
  <si>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</si>
  <si>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</si>
  <si>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</si>
  <si>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</si>
  <si>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</si>
  <si>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</si>
  <si>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</si>
  <si>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</si>
  <si>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</si>
  <si>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</si>
  <si>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</si>
  <si>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</si>
  <si>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</si>
  <si>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</si>
  <si>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</si>
  <si>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</si>
  <si>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</si>
  <si>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</si>
  <si>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</si>
  <si>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</si>
  <si>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</si>
  <si>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</si>
  <si>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</si>
  <si>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</si>
  <si>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</si>
  <si>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</si>
  <si>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</si>
  <si>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</si>
  <si>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</si>
  <si>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</si>
  <si>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</si>
  <si>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</si>
  <si>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</si>
  <si>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</si>
  <si>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</si>
  <si>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</si>
  <si>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</si>
  <si>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</si>
  <si>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</si>
  <si>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</si>
  <si>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</si>
  <si>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</si>
  <si>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</si>
  <si>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</si>
  <si>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</si>
  <si>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</si>
  <si>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</si>
  <si>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</si>
  <si>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</si>
  <si>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</si>
  <si>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</si>
  <si>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</si>
  <si>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</si>
  <si>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</si>
  <si>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</si>
  <si>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</si>
  <si>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</si>
  <si>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</si>
  <si>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</si>
  <si>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</si>
  <si>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</si>
  <si>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</si>
  <si>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</si>
  <si>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</si>
  <si>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</si>
  <si>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</si>
  <si>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</si>
  <si>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</si>
  <si>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</si>
  <si>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</si>
  <si>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</si>
  <si>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</si>
  <si>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</si>
  <si>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</si>
  <si>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</si>
  <si>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</si>
  <si>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</si>
  <si>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</si>
  <si>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</si>
  <si>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</si>
  <si>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</si>
  <si>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</si>
  <si>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</si>
  <si>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</si>
  <si>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</si>
  <si>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</si>
  <si>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</si>
  <si>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</si>
  <si>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</si>
  <si>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</si>
  <si>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</si>
  <si>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</si>
  <si>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</si>
  <si>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</si>
  <si>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</si>
  <si>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</si>
  <si>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</si>
  <si>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</si>
  <si>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</si>
  <si>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</si>
  <si>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</si>
  <si>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</si>
  <si>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</si>
  <si>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</si>
  <si>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</si>
  <si>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</si>
  <si>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</si>
  <si>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</si>
  <si>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</si>
  <si>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</si>
  <si>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</si>
  <si>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</si>
  <si>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</si>
  <si>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</si>
  <si>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</si>
  <si>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</si>
  <si>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</si>
  <si>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</si>
  <si>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</si>
  <si>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</si>
  <si>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</si>
  <si>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</si>
  <si>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</si>
  <si>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</si>
  <si>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</si>
  <si>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</si>
  <si>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</si>
  <si>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</si>
  <si>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</si>
  <si>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</si>
  <si>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</si>
  <si>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</si>
  <si>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</si>
  <si>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</si>
  <si>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</si>
  <si>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</si>
  <si>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</si>
  <si>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</si>
  <si>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</si>
  <si>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</si>
  <si>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</si>
  <si>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</si>
  <si>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</si>
  <si>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</si>
  <si>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</si>
  <si>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</si>
  <si>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</si>
  <si>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</si>
  <si>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</si>
  <si>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</si>
  <si>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</si>
  <si>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</si>
  <si>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</si>
  <si>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</si>
  <si>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</si>
  <si>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</si>
  <si>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</si>
  <si>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</si>
  <si>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</si>
  <si>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</si>
  <si>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</si>
  <si>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</si>
  <si>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</si>
  <si>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</si>
  <si>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</si>
  <si>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</si>
  <si>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</si>
  <si>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</si>
  <si>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</si>
  <si>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</si>
  <si>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</si>
  <si>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</si>
  <si>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</si>
  <si>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</si>
  <si>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</si>
  <si>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</si>
  <si>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</si>
  <si>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</si>
  <si>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</si>
  <si>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</si>
  <si>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</si>
  <si>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</si>
  <si>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</si>
  <si>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</si>
  <si>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</si>
  <si>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</si>
  <si>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</si>
  <si>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</si>
  <si>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</si>
  <si>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</si>
  <si>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</si>
  <si>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</si>
  <si>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</si>
  <si>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</si>
  <si>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</si>
  <si>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</si>
  <si>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</si>
  <si>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</si>
  <si>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</si>
  <si>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</si>
  <si>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</si>
  <si>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</si>
  <si>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</si>
  <si>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</si>
  <si>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</si>
  <si>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</si>
  <si>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</si>
  <si>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</si>
  <si>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</si>
  <si>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</si>
  <si>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</si>
  <si>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</si>
  <si>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</si>
  <si>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</si>
  <si>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</si>
  <si>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</si>
  <si>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</si>
  <si>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</si>
  <si>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</si>
  <si>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</si>
  <si>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</si>
  <si>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</si>
  <si>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</si>
  <si>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</si>
  <si>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</si>
  <si>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</si>
  <si>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</si>
  <si>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</si>
  <si>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</si>
  <si>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</si>
  <si>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</si>
  <si>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</si>
  <si>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</si>
  <si>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</si>
  <si>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</si>
  <si>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</si>
  <si>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</si>
  <si>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</si>
  <si>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</si>
  <si>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</si>
  <si>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</si>
  <si>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</si>
  <si>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</si>
  <si>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</si>
  <si>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</si>
  <si>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</si>
  <si>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</si>
  <si>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</si>
  <si>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</si>
  <si>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</si>
  <si>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</si>
  <si>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</si>
  <si>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</si>
  <si>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</si>
  <si>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</si>
  <si>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</si>
  <si>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</si>
  <si>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</si>
  <si>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</si>
  <si>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</si>
  <si>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</si>
  <si>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</si>
  <si>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</si>
  <si>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</si>
  <si>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</si>
  <si>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</si>
  <si>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</si>
  <si>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</si>
  <si>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</si>
  <si>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</si>
  <si>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</si>
  <si>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</si>
  <si>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</si>
  <si>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</si>
  <si>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</si>
  <si>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</si>
  <si>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</si>
  <si>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</si>
  <si>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</si>
  <si>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</si>
  <si>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</si>
  <si>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</si>
  <si>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</si>
  <si>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</si>
  <si>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</si>
  <si>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</si>
  <si>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</si>
  <si>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</si>
  <si>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</si>
  <si>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</si>
  <si>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</si>
  <si>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</si>
  <si>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</si>
  <si>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</si>
  <si>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</si>
  <si>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</si>
  <si>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</si>
  <si>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</si>
  <si>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</si>
  <si>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</si>
  <si>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</si>
  <si>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</si>
  <si>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</si>
  <si>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</si>
  <si>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</si>
  <si>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</si>
  <si>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</si>
  <si>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</si>
  <si>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</si>
  <si>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</si>
  <si>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</si>
  <si>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</si>
  <si>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</si>
  <si>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</si>
  <si>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</si>
  <si>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</si>
  <si>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</si>
  <si>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</si>
  <si>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</si>
  <si>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</si>
  <si>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</si>
  <si>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</si>
  <si>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</si>
  <si>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</si>
  <si>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</si>
  <si>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</si>
  <si>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</si>
  <si>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</si>
  <si>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</si>
  <si>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</si>
  <si>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</si>
  <si>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</si>
  <si>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</si>
  <si>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</si>
  <si>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</si>
  <si>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</si>
  <si>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</si>
  <si>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</si>
  <si>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</si>
  <si>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</si>
  <si>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</si>
  <si>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</si>
  <si>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</si>
  <si>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</si>
  <si>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</si>
  <si>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</si>
  <si>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</si>
  <si>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</si>
  <si>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</si>
  <si>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</si>
  <si>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</si>
  <si>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</si>
  <si>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</si>
  <si>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</si>
  <si>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</si>
  <si>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</si>
  <si>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</si>
  <si>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</si>
  <si>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</si>
  <si>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</si>
  <si>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</si>
  <si>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</si>
  <si>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</si>
  <si>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</si>
  <si>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</si>
  <si>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</si>
  <si>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</si>
  <si>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</si>
  <si>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</si>
  <si>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</si>
  <si>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</si>
  <si>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</si>
  <si>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</si>
  <si>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</si>
  <si>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</si>
  <si>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</si>
  <si>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</si>
  <si>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</si>
  <si>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</si>
  <si>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</si>
  <si>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</si>
  <si>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</si>
  <si>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</si>
  <si>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</si>
  <si>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</si>
  <si>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</si>
  <si>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</si>
  <si>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</si>
  <si>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</si>
  <si>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</si>
  <si>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</si>
  <si>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</si>
  <si>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</si>
  <si>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</si>
  <si>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</si>
  <si>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</si>
  <si>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</si>
  <si>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</si>
  <si>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</si>
  <si>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</si>
  <si>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</si>
  <si>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</si>
  <si>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</si>
  <si>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</si>
  <si>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</si>
  <si>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</si>
  <si>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</si>
  <si>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</si>
  <si>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</si>
  <si>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</si>
  <si>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</si>
  <si>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</si>
  <si>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</si>
  <si>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</si>
  <si>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</si>
  <si>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</si>
  <si>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</si>
  <si>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</si>
  <si>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</si>
  <si>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</si>
  <si>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</si>
  <si>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</si>
  <si>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</si>
  <si>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</si>
  <si>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</si>
  <si>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</si>
  <si>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</si>
  <si>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</si>
  <si>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</si>
  <si>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</si>
  <si>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</si>
  <si>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</si>
  <si>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</si>
  <si>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</si>
  <si>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</si>
  <si>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</si>
  <si>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</si>
  <si>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</si>
  <si>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</si>
  <si>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</si>
  <si>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</si>
  <si>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</si>
  <si>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</si>
  <si>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</si>
  <si>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</si>
  <si>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</si>
  <si>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</si>
  <si>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</si>
  <si>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</si>
  <si>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</si>
  <si>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</si>
  <si>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</si>
  <si>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</si>
  <si>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</si>
  <si>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</si>
  <si>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</si>
  <si>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</si>
  <si>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</si>
  <si>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</si>
  <si>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</si>
  <si>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</si>
  <si>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</si>
  <si>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</si>
  <si>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</si>
  <si>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</si>
  <si>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</si>
  <si>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</si>
  <si>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</si>
  <si>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</si>
  <si>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</si>
  <si>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</si>
  <si>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</si>
  <si>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</si>
  <si>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</si>
  <si>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</si>
  <si>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</si>
  <si>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</si>
  <si>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</si>
  <si>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</si>
  <si>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</si>
  <si>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</si>
  <si>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</si>
  <si>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</si>
  <si>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</si>
  <si>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</si>
  <si>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</si>
  <si>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</si>
  <si>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</si>
  <si>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</si>
  <si>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</si>
  <si>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</si>
  <si>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</si>
  <si>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</si>
  <si>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</si>
  <si>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</si>
  <si>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</si>
  <si>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</si>
  <si>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</si>
  <si>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</si>
  <si>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</si>
  <si>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</si>
  <si>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</si>
  <si>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</si>
  <si>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</si>
  <si>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</si>
  <si>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</si>
  <si>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</si>
  <si>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</si>
  <si>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</si>
  <si>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</si>
  <si>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</si>
  <si>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</si>
  <si>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</si>
  <si>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</si>
  <si>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</si>
  <si>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</si>
  <si>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</si>
  <si>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</si>
  <si>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</si>
  <si>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</si>
  <si>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</si>
  <si>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</si>
  <si>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</si>
  <si>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</si>
  <si>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</si>
  <si>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</si>
  <si>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</si>
  <si>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</si>
  <si>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</si>
  <si>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</si>
  <si>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</si>
  <si>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</si>
  <si>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</si>
  <si>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</si>
  <si>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</si>
  <si>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</si>
  <si>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</si>
  <si>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</si>
  <si>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</si>
  <si>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</si>
  <si>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</si>
  <si>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</si>
  <si>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</si>
  <si>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</si>
  <si>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</si>
  <si>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</si>
  <si>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</si>
  <si>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</si>
  <si>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</si>
  <si>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</si>
  <si>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</si>
  <si>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</si>
  <si>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</si>
  <si>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</si>
  <si>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</si>
  <si>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</si>
  <si>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</si>
  <si>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</si>
  <si>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</si>
  <si>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</si>
  <si>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</si>
  <si>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</si>
  <si>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</si>
  <si>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</si>
  <si>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</si>
  <si>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</si>
  <si>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</si>
  <si>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</si>
  <si>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</si>
  <si>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</si>
  <si>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</si>
  <si>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</si>
  <si>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</si>
  <si>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</si>
  <si>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</si>
  <si>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</si>
  <si>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</si>
  <si>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</si>
  <si>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</si>
  <si>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</si>
  <si>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</si>
  <si>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</si>
  <si>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</si>
  <si>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</si>
  <si>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</si>
  <si>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</si>
  <si>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</si>
  <si>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</si>
  <si>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</si>
  <si>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</si>
  <si>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</si>
  <si>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</si>
  <si>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</si>
  <si>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</si>
  <si>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</si>
  <si>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</si>
  <si>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</si>
  <si>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</si>
  <si>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</si>
  <si>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</si>
  <si>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</si>
  <si>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</si>
  <si>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</si>
  <si>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</si>
  <si>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</si>
  <si>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</si>
  <si>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</si>
  <si>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</si>
  <si>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</si>
  <si>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</si>
  <si>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</si>
  <si>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</si>
  <si>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</si>
  <si>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</si>
  <si>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</si>
  <si>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</si>
  <si>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</si>
  <si>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</si>
  <si>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</si>
  <si>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</si>
  <si>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</si>
  <si>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</si>
  <si>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</si>
  <si>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</si>
  <si>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</si>
  <si>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</si>
  <si>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</si>
  <si>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</si>
  <si>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</si>
  <si>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</si>
  <si>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</si>
  <si>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</si>
  <si>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</si>
  <si>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</si>
  <si>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</si>
  <si>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</si>
  <si>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</si>
  <si>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</si>
  <si>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</si>
  <si>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</si>
  <si>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</si>
  <si>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</si>
  <si>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</si>
  <si>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</si>
  <si>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</si>
  <si>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</si>
  <si>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</si>
  <si>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</si>
  <si>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</si>
  <si>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</si>
  <si>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</si>
  <si>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</si>
  <si>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</si>
  <si>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</si>
  <si>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</si>
  <si>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</si>
  <si>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</si>
  <si>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</si>
  <si>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</si>
  <si>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</si>
  <si>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</si>
  <si>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</si>
  <si>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</si>
  <si>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</si>
  <si>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</si>
  <si>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</si>
  <si>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</si>
  <si>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</si>
  <si>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</si>
  <si>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</si>
  <si>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</si>
  <si>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</si>
  <si>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</si>
  <si>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</si>
  <si>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</si>
  <si>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</si>
  <si>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</si>
  <si>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</si>
  <si>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</si>
  <si>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</si>
  <si>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</si>
  <si>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</si>
  <si>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</si>
  <si>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</si>
  <si>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</si>
  <si>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</si>
  <si>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</si>
  <si>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</si>
  <si>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</si>
  <si>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</si>
  <si>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</si>
  <si>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</si>
  <si>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</si>
  <si>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</si>
  <si>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</si>
  <si>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</si>
  <si>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</si>
  <si>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</si>
  <si>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</si>
  <si>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</si>
  <si>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</si>
  <si>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</si>
  <si>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</si>
  <si>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</si>
  <si>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</si>
  <si>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</si>
  <si>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</si>
  <si>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</si>
  <si>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</si>
  <si>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</si>
  <si>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</si>
  <si>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</si>
  <si>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</si>
  <si>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</si>
  <si>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</si>
  <si>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</si>
  <si>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</si>
  <si>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</si>
  <si>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</si>
  <si>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</si>
  <si>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</si>
  <si>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</si>
  <si>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</si>
  <si>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</si>
  <si>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</si>
  <si>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</si>
  <si>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</si>
  <si>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</si>
  <si>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</si>
  <si>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</si>
  <si>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</si>
  <si>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</si>
  <si>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</si>
  <si>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</si>
  <si>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</si>
  <si>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</si>
  <si>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</si>
  <si>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</si>
  <si>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</si>
  <si>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</si>
  <si>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</si>
  <si>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</si>
  <si>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</si>
  <si>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</si>
  <si>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</si>
  <si>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</si>
  <si>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</si>
  <si>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</si>
  <si>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</si>
  <si>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</si>
  <si>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</si>
  <si>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</si>
  <si>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</si>
  <si>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</si>
  <si>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</si>
  <si>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</si>
  <si>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</si>
  <si>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</si>
  <si>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</si>
  <si>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</si>
  <si>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</si>
  <si>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</si>
  <si>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</si>
  <si>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</si>
  <si>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</si>
  <si>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</si>
  <si>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</si>
  <si>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</si>
  <si>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</si>
  <si>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</si>
  <si>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</si>
  <si>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</si>
  <si>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</si>
  <si>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</si>
  <si>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</si>
  <si>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</si>
  <si>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</si>
  <si>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</si>
  <si>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</si>
  <si>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</si>
  <si>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</si>
  <si>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</si>
  <si>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</si>
  <si>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</si>
  <si>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</si>
  <si>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</si>
  <si>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</si>
  <si>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</si>
  <si>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</si>
  <si>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</si>
  <si>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</si>
  <si>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</si>
  <si>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</si>
  <si>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</si>
  <si>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</si>
  <si>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</si>
  <si>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</si>
  <si>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</si>
  <si>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</si>
  <si>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</si>
  <si>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</si>
  <si>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</si>
  <si>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</si>
  <si>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</si>
  <si>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</si>
  <si>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</si>
  <si>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</si>
  <si>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</si>
  <si>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</si>
  <si>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</si>
  <si>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</si>
  <si>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</si>
  <si>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</si>
  <si>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</si>
  <si>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</si>
  <si>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</si>
  <si>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</si>
  <si>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</si>
  <si>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</si>
  <si>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</si>
  <si>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</si>
  <si>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</si>
  <si>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</si>
  <si>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</si>
  <si>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</si>
  <si>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</si>
  <si>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</si>
  <si>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</si>
  <si>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</si>
  <si>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</si>
  <si>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</si>
  <si>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</si>
  <si>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</si>
  <si>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</si>
  <si>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</si>
  <si>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</si>
  <si>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</si>
  <si>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</si>
  <si>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</si>
  <si>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</si>
  <si>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</si>
  <si>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</si>
  <si>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</si>
  <si>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</si>
  <si>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</si>
  <si>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</si>
  <si>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</si>
  <si>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</si>
  <si>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</si>
  <si>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</si>
  <si>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</si>
  <si>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</si>
  <si>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</si>
  <si>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</si>
  <si>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</si>
  <si>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</si>
  <si>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</si>
  <si>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</si>
  <si>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</si>
  <si>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</si>
  <si>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</si>
  <si>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</si>
  <si>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</si>
  <si>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</si>
  <si>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</si>
  <si>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</si>
  <si>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</si>
  <si>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</si>
  <si>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</si>
  <si>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</si>
  <si>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</si>
  <si>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</si>
  <si>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</si>
  <si>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</si>
  <si>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</si>
  <si>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</si>
  <si>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</si>
  <si>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</si>
  <si>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</si>
  <si>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</si>
  <si>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</si>
  <si>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</si>
  <si>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</si>
  <si>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</si>
  <si>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</si>
  <si>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</si>
  <si>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</si>
  <si>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</si>
  <si>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</si>
  <si>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</si>
  <si>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</si>
  <si>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</si>
  <si>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</si>
  <si>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</si>
  <si>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</si>
  <si>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</si>
  <si>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</si>
  <si>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</si>
  <si>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</si>
  <si>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</si>
  <si>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</si>
  <si>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</si>
  <si>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</si>
  <si>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</si>
  <si>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</si>
  <si>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</si>
  <si>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</si>
  <si>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</si>
  <si>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</si>
  <si>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</si>
  <si>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</si>
  <si>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</si>
  <si>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</si>
  <si>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</si>
  <si>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</si>
  <si>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</si>
  <si>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</si>
  <si>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</si>
  <si>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</si>
  <si>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</si>
  <si>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</si>
  <si>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</si>
  <si>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</si>
  <si>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</si>
  <si>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</si>
  <si>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</si>
  <si>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</si>
  <si>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</si>
  <si>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</si>
  <si>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</si>
  <si>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</si>
  <si>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</si>
  <si>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</si>
  <si>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</si>
  <si>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</si>
  <si>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</si>
  <si>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</si>
  <si>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</si>
  <si>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</si>
  <si>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</si>
  <si>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</si>
  <si>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</si>
  <si>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</si>
  <si>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</si>
  <si>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</si>
  <si>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</si>
  <si>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</si>
  <si>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</si>
  <si>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</si>
  <si>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</si>
  <si>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PCM-20251024-00000896</t>
  </si>
  <si>
    <t>EM team on the way ETA 60 mins</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</si>
  <si>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</si>
  <si>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</si>
  <si>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</si>
  <si>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</si>
  <si>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</si>
  <si>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</si>
  <si>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</si>
  <si>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PCM-20251024-00000834</t>
  </si>
  <si>
    <t>ETA 35 mins</t>
  </si>
  <si>
    <t>PCM-20251024-00000927</t>
  </si>
  <si>
    <t>ETA 50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</si>
  <si>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</si>
  <si>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</si>
  <si>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</si>
  <si>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</si>
  <si>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</si>
  <si>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</si>
  <si>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</si>
  <si>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</si>
  <si>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PCM-20251024-00000890</t>
  </si>
  <si>
    <t xml:space="preserve">ETA 100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</si>
</sst>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7" totalsRowShown="0" headerRowDxfId="157" dataDxfId="156" headerRowBorderDxfId="154" tableBorderDxfId="155" totalsRowBorderDxfId="153">
  <autoFilter ref="A1:CJ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7" totalsRowShown="0" headerRowDxfId="48" dataDxfId="47" headerRowBorderDxfId="45" tableBorderDxfId="46" totalsRowBorderDxfId="44">
  <autoFilter ref="A1:L23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0" totalsRowShown="0" headerRowDxfId="31" dataDxfId="30" headerRowBorderDxfId="28" tableBorderDxfId="29">
  <autoFilter ref="A1:L48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7" totalsRowShown="0" headerRowDxfId="15" dataDxfId="14" headerRowBorderDxfId="12" tableBorderDxfId="13">
  <autoFilter ref="A1:L14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291.70896192129294</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11.2139734953671</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45954.657387847219</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45954.657387847219</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45954.657387847219</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45954.657387847219</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45954.657387847219</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45954.657387847219</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45954.657387847219</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45954.657387847219</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45954.657387847219</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45954.657387847219</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45954.657387847219</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45954.657387847219</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45954.657387847219</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45954.657387847219</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45954.657387847219</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45954.657387847219</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45954.657387847219</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45954.657387847219</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45954.657387847219</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45954.657387847219</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45954.657387847219</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45954.657387847219</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45954.657387847219</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45954.657387847219</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45954.657387847219</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45954.657387847219</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45954.657387847219</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45954.657387847219</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45954.657387847219</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45954.657387847219</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45954.657387847219</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45954.657387847219</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45954.657387847219</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45954.657387847219</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45954.657387847219</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45954.657387847219</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45954.657387847219</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45954.657387847219</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45954.657387847219</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45954.657387847219</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45954.657387847219</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45954.657387847219</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45954.657387847219</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45954.657387847219</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45954.657387847219</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45954.657387847219</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45954.657387847219</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45954.657387847219</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45954.657387847219</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45954.657387847219</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45954.657387847219</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45954.657387847219</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45954.657387847219</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45954.657387847219</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45954.657387847219</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45954.657387847219</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45954.657387847219</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45954.657387847219</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45954.657387847219</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45954.657387847219</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45954.657387847219</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45954.657387847219</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45954.657387847219</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1DF1FAA7-703D-4454-9161-2CC8DE6B4EA5}"/>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7"/>
  <sheetViews>
    <sheetView workbookViewId="0">
      <selection activeCell="E9" sqref="E9"/>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129.65754988425761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10.161612384254113</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45954.657387847219</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45954.657387847219</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45954.657387847219</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45954.657387847219</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45954.657387847219</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45954.657387847219</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45954.657387847219</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45954.657387847219</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45954.657387847219</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45954.657387847219</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45954.657387847219</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45954.657387847219</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45954.657387847219</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45954.657387847219</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45954.657387847219</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45954.657387847219</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45954.657387847219</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45954.657387847219</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45954.657387847219</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45954.657387847219</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45954.657387847219</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45954.657387847219</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45954.657387847219</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sheetData>
  <dataValidations count="2">
    <dataValidation allowBlank="1" showInputMessage="1" showErrorMessage="1" sqref="E1" xr:uid="{4D935161-CDD3-4592-B877-3FB59C99E142}"/>
    <dataValidation type="list" allowBlank="1" showInputMessage="1" showErrorMessage="1" sqref="E3:E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2</v>
      </c>
      <c r="D2" s="18" t="s">
        <v>25507</v>
      </c>
      <c r="E2" s="18" t="s">
        <v>38998</v>
      </c>
      <c r="F2" s="20">
        <v>45954.638067129628</v>
      </c>
      <c r="G2" s="21">
        <f t="shared" ref="G2:G21" ca="1" si="0">IFERROR(NOW()-F2,"-")</f>
        <v>1.9320717590744607E-2</v>
      </c>
      <c r="H2" s="22">
        <v>45954.626782407409</v>
      </c>
      <c r="I2" s="19" t="str">
        <f>IFERROR(VLOOKUP(D2,DB!A:F,6,0),"")</f>
        <v>SCECO</v>
      </c>
      <c r="J2" s="18" t="str">
        <f>IFERROR(VLOOKUP(D2,DB!A:G,7,0),"")</f>
        <v>Vandalized+No BB Design+No BB Design</v>
      </c>
      <c r="K2" s="46" t="s">
        <v>39087</v>
      </c>
      <c r="L2" s="23" t="str">
        <f>IFERROR(VLOOKUP(D2,DB!A:I,9,0),"")</f>
        <v>Latis</v>
      </c>
    </row>
    <row r="3" spans="1:13" ht="15" customHeight="1">
      <c r="A3" s="19"/>
      <c r="B3" s="63" t="str">
        <f>IFERROR(VLOOKUP(D3,DB!A:K,11,0),"")</f>
        <v/>
      </c>
      <c r="C3" s="18"/>
      <c r="D3" s="18"/>
      <c r="E3" s="18"/>
      <c r="F3" s="20"/>
      <c r="G3" s="21">
        <f t="shared" ca="1" si="0"/>
        <v>45954.657387847219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45954.657387847219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45954.657387847219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45954.657387847219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45954.657387847219</v>
      </c>
      <c r="H7" s="22"/>
      <c r="I7" s="19" t="s">
        <v>39088</v>
      </c>
      <c r="J7" s="18" t="str">
        <f>IFERROR(VLOOKUP(D7,DB!A:G,7,0),"")</f>
        <v/>
      </c>
      <c r="K7" s="46"/>
      <c r="L7" s="23" t="str">
        <f>IFERROR(VLOOKUP(D7,DB!A:I,9,0),"")</f>
        <v/>
      </c>
    </row>
    <row r="8" spans="1:13" ht="15" customHeight="1">
      <c r="A8" s="19"/>
      <c r="B8" s="63" t="str">
        <f>IFERROR(VLOOKUP(D8,DB!A:K,11,0),"")</f>
        <v/>
      </c>
      <c r="C8" s="18"/>
      <c r="D8" s="18"/>
      <c r="E8" s="18"/>
      <c r="F8" s="20"/>
      <c r="G8" s="21">
        <f t="shared" ca="1" si="0"/>
        <v>45954.657387847219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45954.657387847219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45954.657387847219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45954.657387847219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45954.657387847219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45954.657387847219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45954.657387847219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45954.657387847219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45954.657387847219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45954.657387847219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45954.657387847219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45954.657387847219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45954.657387847219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45954.657387847219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45954.657387847219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45954.657387847219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45954.657387847219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45954.657387847219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45954.657387847219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45954.657387847219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45954.657387847219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45954.657387847219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45954.657387847219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45954.657387847219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45954.657387847219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45954.657387847219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45954.657387847219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45954.657387847219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45954.657387847219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45954.657387847219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45954.657387847219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45954.657387847219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45954.657387847219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45954.657387847219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45954.657387847219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45954.657387847219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45954.657387847219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45954.657387847219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45954.657387847219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45954.657387847219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45954.657387847219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45954.657387847219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45954.657387847219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45954.657387847219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45954.657387847219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45954.657387847219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45954.657387847219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45954.657387847219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45954.657387847219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45954.657387847219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45954.657387847219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45954.657387847219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45954.657387847219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45954.657387847219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45954.657387847219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45954.657387847219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45954.657387847219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45954.657387847219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45954.657387847219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45954.657387847219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45954.657387847219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45954.657387847219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45954.657387847219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45954.657387847219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45954.657387847219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45954.657387847219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45954.657387847219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45954.657387847219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45954.657387847219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45954.657387847219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45954.657387847219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45954.657387847219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45954.657387847219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45954.657387847219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45954.657387847219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45954.657387847219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45954.657387847219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45954.657387847219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45954.657387847219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45954.657387847219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45954.657387847219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45954.657387847219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45954.657387847219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45954.657387847219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45954.657387847219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45954.657387847219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45954.657387847219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45954.657387847219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45954.657387847219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45954.657387847219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45954.657387847219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45954.657387847219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45954.657387847219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45954.657387847219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45954.657387847219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45954.657387847219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45954.657387847219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45954.657387847219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45954.657387847219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45954.657387847219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45954.657387847219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45954.657387847219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45954.657387847219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45954.657387847219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45954.657387847219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45954.657387847219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45954.657387847219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45954.657387847219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45954.657387847219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45954.657387847219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45954.657387847219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45954.657387847219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45954.657387847219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45954.657387847219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45954.657387847219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45954.657387847219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45954.657387847219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45954.657387847219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45954.657387847219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45954.657387847219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45954.657387847219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45954.657387847219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45954.657387847219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45954.657387847219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45954.657387847219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45954.657387847219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45954.657387847219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45954.657387847219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45954.657387847219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45954.657387847219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45954.657387847219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45954.657387847219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45954.657387847219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45954.657387847219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45954.657387847219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45954.657387847219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45954.657387847219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45954.657387847219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45954.657387847219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45954.657387847219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45954.657387847219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45954.657387847219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45954.657387847219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45954.657387847219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45954.657387847219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45954.657387847219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45954.657387847219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45954.657387847219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45954.657387847219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45954.657387847219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45954.657387847219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45954.657387847219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45954.657387847219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45954.657387847219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45954.657387847219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45954.657387847219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45954.657387847219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45954.657387847219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45954.657387847219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45954.657387847219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45954.657387847219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45954.657387847219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45954.657387847219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45954.657387847219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45954.657387847219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45954.657387847219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45954.657387847219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45954.657387847219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45954.657387847219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45954.657387847219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45954.657387847219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45954.657387847219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45954.657387847219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45954.657387847219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45954.657387847219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45954.657387847219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45954.657387847219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45954.657387847219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45954.657387847219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45954.657387847219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45954.657387847219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45954.657387847219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45954.657387847219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45954.657387847219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45954.657387847219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45954.657387847219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45954.657387847219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45954.657387847219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45954.657387847219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45954.657387847219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45954.657387847219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45954.657387847219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45954.657387847219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45954.657387847219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45954.657387847219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45954.657387847219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45954.657387847219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45954.657387847219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45954.657387847219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45954.657387847219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45954.657387847219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45954.657387847219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45954.657387847219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45954.657387847219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45954.657387847219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45954.657387847219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45954.657387847219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45954.657387847219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45954.657387847219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45954.657387847219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45954.657387847219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45954.657387847219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45954.657387847219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45954.657387847219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45954.657387847219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45954.657387847219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45954.657387847219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45954.657387847219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45954.657387847219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45954.657387847219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45954.657387847219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45954.657387847219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45954.657387847219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45954.657387847219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45954.657387847219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45954.657387847219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45954.657387847219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45954.657387847219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45954.657387847219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45954.657387847219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45954.657387847219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45954.657387847219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45954.657387847219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45954.657387847219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45954.657387847219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45954.657387847219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45954.657387847219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45954.657387847219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45954.657387847219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45954.657387847219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45954.657387847219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45954.657387847219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45954.657387847219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45954.657387847219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45954.657387847219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45954.657387847219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45954.657387847219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45954.657387847219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45954.657387847219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45954.657387847219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45954.657387847219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45954.657387847219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45954.657387847219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45954.657387847219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45954.657387847219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45954.657387847219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45954.657387847219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45954.657387847219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45954.657387847219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45954.657387847219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45954.657387847219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45954.657387847219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45954.657387847219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45954.657387847219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45954.657387847219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45954.657387847219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45954.657387847219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45954.657387847219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45954.657387847219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45954.657387847219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45954.657387847219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45954.657387847219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45954.657387847219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45954.657387847219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45954.657387847219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45954.657387847219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45954.657387847219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45954.657387847219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45954.657387847219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45954.657387847219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45954.657387847219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45954.657387847219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45954.657387847219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45954.657387847219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45954.657387847219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45954.657387847219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45954.657387847219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45954.657387847219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45954.657387847219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45954.657387847219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45954.657387847219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45954.657387847219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45954.657387847219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45954.657387847219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45954.657387847219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45954.657387847219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45954.657387847219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45954.657387847219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45954.657387847219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45954.657387847219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45954.657387847219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45954.657387847219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45954.657387847219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45954.657387847219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45954.657387847219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45954.657387847219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45954.657387847219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45954.657387847219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45954.657387847219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45954.657387847219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45954.657387847219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45954.657387847219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45954.657387847219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45954.657387847219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45954.657387847219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45954.657387847219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45954.657387847219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45954.657387847219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45954.657387847219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45954.657387847219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45954.657387847219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45954.657387847219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45954.657387847219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45954.657387847219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45954.657387847219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45954.657387847219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45954.657387847219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45954.657387847219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45954.657387847219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45954.657387847219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45954.657387847219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45954.657387847219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45954.657387847219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45954.657387847219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45954.657387847219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45954.657387847219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45954.657387847219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45954.657387847219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45954.657387847219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45954.657387847219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45954.657387847219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45954.657387847219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45954.657387847219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45954.657387847219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45954.657387847219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45954.657387847219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45954.657387847219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45954.657387847219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45954.657387847219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45954.657387847219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45954.657387847219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45954.657387847219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45954.657387847219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45954.657387847219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45954.657387847219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45954.657387847219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45954.657387847219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45954.657387847219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45954.657387847219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45954.657387847219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45954.657387847219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45954.657387847219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45954.657387847219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45954.657387847219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45954.657387847219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45954.657387847219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45954.657387847219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45954.657387847219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45954.657387847219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45954.657387847219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45954.657387847219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45954.657387847219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45954.657387847219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45954.657387847219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45954.657387847219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45954.657387847219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45954.657387847219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45954.657387847219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45954.657387847219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45954.657387847219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45954.657387847219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45954.657387847219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45954.657387847219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45954.657387847219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45954.657387847219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45954.657387847219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45954.657387847219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45954.657387847219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45954.657387847219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45954.657387847219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45954.657387847219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45954.657387847219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45954.657387847219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45954.657387847219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45954.657387847219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45954.657387847219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45954.657387847219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45954.657387847219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45954.657387847219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45954.657387847219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45954.657387847219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45954.657387847219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45954.657387847219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45954.657387847219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45954.657387847219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45954.657387847219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45954.657387847219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45954.657387847219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45954.657387847219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45954.657387847219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45954.657387847219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45954.657387847219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45954.657387847219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45954.657387847219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45954.657387847219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45954.657387847219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45954.657387847219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45954.657387847219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45954.657387847219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45954.657387847219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45954.657387847219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45954.657387847219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45954.657387847219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45954.657387847219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45954.657387847219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45954.657387847219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45954.657387847219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45954.657387847219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45954.657387847219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45954.657387847219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45954.657387847219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45954.657387847219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45954.657387847219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45954.657387847219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45954.657387847219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45954.657387847219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45954.657387847219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45954.657387847219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45954.657387847219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45954.657387847219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45954.657387847219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45954.657387847219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45954.657387847219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45954.657387847219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45954.657387847219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45954.657387847219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45954.657387847219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45954.657387847219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45954.657387847219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45954.657387847219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45954.657387847219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45954.657387847219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45954.657387847219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45954.657387847219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45954.657387847219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45954.657387847219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45954.657387847219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45954.657387847219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45954.657387847219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45954.657387847219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45954.657387847219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45954.657387847219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45954.657387847219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45954.657387847219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45954.657387847219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45954.657387847219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45954.657387847219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45954.657387847219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45954.657387847219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45954.657387847219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45954.657387847219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45954.657387847219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45954.657387847219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45954.657387847219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45954.657387847219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45954.657387847219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45954.657387847219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45954.657387847219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45954.657387847219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45954.657387847219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45954.657387847219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45954.657387847219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45954.657387847219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45954.657387847219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45954.657387847219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45954.657387847219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45954.657387847219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45954.657387847219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45954.657387847219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45954.657387847219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45954.657387847219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45954.657387847219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45954.657387847219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45954.657387847219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45954.657387847219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45954.657387847219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45954.657387847219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45954.657387847219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45954.657387847219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45954.657387847219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45954.657387847219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45954.657387847219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45954.657387847219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45954.657387847219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45954.657387847219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45954.657387847219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45954.657387847219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45954.657387847219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45954.657387847219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45954.657387847219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45954.657387847219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45954.657387847219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45954.657387847219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45954.657387847219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45954.657387847219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45954.657387847219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45954.657387847219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45954.657387847219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45954.657387847219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45954.657387847219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45954.657387847219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45954.657387847219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45954.657387847219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45954.657387847219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45954.657387847219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45954.657387847219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45954.657387847219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45954.657387847219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45954.657387847219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45954.657387847219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45954.657387847219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45954.657387847219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45954.657387847219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45954.657387847219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45954.657387847219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45954.657387847219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45954.657387847219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45954.657387847219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45954.657387847219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45954.657387847219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45954.657387847219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45954.657387847219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45954.657387847219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45954.657387847219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45954.657387847219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45954.657387847219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45954.657387847219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45954.657387847219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45954.657387847219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45954.657387847219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45954.657387847219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45954.657387847219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45954.657387847219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45954.657387847219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45954.657387847219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45954.657387847219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45954.657387847219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45954.657387847219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45954.657387847219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45954.657387847219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45954.657387847219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45954.657387847219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45954.657387847219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45954.657387847219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45954.657387847219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45954.657387847219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45954.657387847219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45954.657387847219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45954.657387847219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45954.657387847219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45954.657387847219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45954.657387847219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45954.657387847219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45954.657387847219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45954.657387847219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45954.657387847219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45954.657387847219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45954.657387847219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45954.657387847219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45954.657387847219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45954.657387847219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45954.657387847219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45954.657387847219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45954.657387847219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45954.657387847219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45954.657387847219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45954.657387847219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45954.657387847219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45954.657387847219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45954.657387847219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45954.657387847219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45954.657387847219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45954.657387847219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45954.657387847219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45954.657387847219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45954.657387847219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45954.657387847219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45954.657387847219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45954.657387847219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45954.657387847219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45954.657387847219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45954.657387847219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45954.657387847219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45954.657387847219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45954.657387847219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45954.657387847219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45954.657387847219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45954.657387847219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45954.657387847219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45954.657387847219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45954.657387847219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45954.657387847219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45954.657387847219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45954.657387847219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45954.657387847219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45954.657387847219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45954.657387847219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45954.657387847219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45954.657387847219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45954.657387847219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45954.657387847219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45954.657387847219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45954.657387847219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45954.657387847219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45954.657387847219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45954.657387847219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45954.657387847219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45954.657387847219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45954.657387847219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45954.657387847219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45954.657387847219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45954.657387847219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45954.657387847219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45954.657387847219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45954.657387847219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45954.657387847219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45954.657387847219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45954.657387847219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45954.657387847219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45954.657387847219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45954.657387847219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45954.657387847219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45954.657387847219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45954.657387847219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45954.657387847219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45954.657387847219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45954.657387847219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45954.657387847219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45954.657387847219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45954.657387847219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45954.657387847219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45954.657387847219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45954.657387847219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45954.657387847219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45954.657387847219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45954.657387847219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45954.657387847219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45954.657387847219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45954.657387847219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45954.657387847219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45954.657387847219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45954.657387847219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45954.657387847219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45954.657387847219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45954.657387847219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45954.657387847219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45954.657387847219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45954.657387847219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45954.657387847219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45954.657387847219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45954.657387847219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45954.657387847219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45954.657387847219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45954.657387847219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45954.657387847219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45954.657387847219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45954.657387847219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45954.657387847219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45954.657387847219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45954.657387847219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45954.657387847219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45954.657387847219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45954.657387847219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45954.657387847219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45954.657387847219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45954.657387847219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45954.657387847219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45954.657387847219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45954.657387847219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45954.657387847219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45954.657387847219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45954.657387847219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45954.657387847219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45954.657387847219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45954.657387847219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45954.657387847219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45954.657387847219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45954.657387847219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45954.657387847219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45954.657387847219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45954.657387847219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45954.657387847219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45954.657387847219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45954.657387847219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45954.657387847219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45954.657387847219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45954.657387847219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45954.657387847219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45954.657387847219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45954.657387847219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45954.657387847219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45954.657387847219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45954.657387847219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45954.657387847219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45954.657387847219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45954.657387847219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45954.657387847219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45954.657387847219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45954.657387847219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45954.657387847219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45954.657387847219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45954.657387847219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45954.657387847219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45954.657387847219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45954.657387847219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45954.657387847219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45954.657387847219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45954.657387847219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45954.657387847219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45954.657387847219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45954.657387847219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45954.657387847219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45954.657387847219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45954.657387847219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45954.657387847219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45954.657387847219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45954.657387847219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45954.657387847219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45954.657387847219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45954.657387847219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45954.657387847219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45954.657387847219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45954.657387847219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45954.657387847219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45954.657387847219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45954.657387847219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45954.657387847219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45954.657387847219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45954.657387847219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45954.657387847219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45954.657387847219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45954.657387847219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45954.657387847219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45954.657387847219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45954.657387847219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45954.657387847219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45954.657387847219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45954.657387847219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45954.657387847219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45954.657387847219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45954.657387847219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45954.657387847219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45954.657387847219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45954.657387847219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45954.657387847219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45954.657387847219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45954.657387847219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45954.657387847219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45954.657387847219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45954.657387847219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45954.657387847219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45954.657387847219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45954.657387847219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45954.657387847219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45954.657387847219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45954.657387847219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45954.657387847219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45954.657387847219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45954.657387847219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45954.657387847219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45954.657387847219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45954.657387847219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45954.657387847219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45954.657387847219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45954.657387847219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45954.657387847219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45954.657387847219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45954.657387847219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45954.657387847219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45954.657387847219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45954.657387847219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45954.657387847219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45954.657387847219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45954.657387847219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45954.657387847219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45954.657387847219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45954.657387847219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45954.657387847219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45954.657387847219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45954.657387847219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45954.657387847219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45954.657387847219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45954.657387847219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45954.657387847219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45954.657387847219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45954.657387847219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45954.657387847219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45954.657387847219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45954.657387847219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45954.657387847219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45954.657387847219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45954.657387847219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45954.657387847219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45954.657387847219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45954.657387847219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45954.657387847219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45954.657387847219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45954.657387847219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45954.657387847219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45954.657387847219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45954.657387847219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45954.657387847219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45954.657387847219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45954.657387847219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45954.657387847219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45954.657387847219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45954.657387847219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45954.657387847219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45954.657387847219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45954.657387847219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45954.657387847219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45954.657387847219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45954.657387847219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45954.657387847219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45954.657387847219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45954.657387847219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45954.657387847219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45954.657387847219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45954.657387847219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45954.657387847219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45954.657387847219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45954.657387847219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45954.657387847219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45954.657387847219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45954.657387847219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45954.657387847219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45954.657387847219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45954.657387847219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45954.657387847219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45954.657387847219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45954.657387847219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45954.657387847219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45954.657387847219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45954.657387847219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45954.657387847219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45954.657387847219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45954.657387847219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45954.657387847219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45954.657387847219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45954.657387847219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45954.657387847219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45954.657387847219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45954.657387847219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45954.657387847219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45954.657387847219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45954.657387847219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45954.657387847219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45954.657387847219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45954.657387847219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45954.657387847219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45954.657387847219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45954.657387847219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45954.657387847219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45954.657387847219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45954.657387847219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45954.657387847219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45954.657387847219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45954.657387847219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45954.657387847219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45954.657387847219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45954.657387847219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45954.657387847219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45954.657387847219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45954.657387847219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45954.657387847219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45954.657387847219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45954.657387847219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45954.657387847219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45954.657387847219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45954.657387847219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45954.657387847219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45954.657387847219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45954.657387847219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45954.657387847219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45954.657387847219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45954.657387847219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45954.657387847219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45954.657387847219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45954.657387847219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45954.657387847219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45954.657387847219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45954.657387847219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45954.657387847219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45954.657387847219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45954.657387847219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45954.657387847219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45954.657387847219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45954.657387847219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45954.657387847219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45954.657387847219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45954.657387847219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45954.657387847219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45954.657387847219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45954.657387847219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45954.657387847219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45954.657387847219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45954.657387847219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45954.657387847219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45954.657387847219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45954.657387847219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45954.657387847219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45954.657387847219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45954.657387847219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45954.657387847219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45954.657387847219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45954.657387847219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45954.657387847219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45954.657387847219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45954.657387847219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45954.657387847219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45954.657387847219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45954.657387847219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45954.657387847219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45954.657387847219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45954.657387847219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45954.657387847219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45954.657387847219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45954.657387847219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45954.657387847219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45954.657387847219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45954.657387847219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45954.657387847219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45954.657387847219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45954.657387847219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45954.657387847219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45954.657387847219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45954.657387847219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45954.657387847219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45954.657387847219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45954.657387847219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45954.657387847219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45954.657387847219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45954.657387847219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45954.657387847219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45954.657387847219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45954.657387847219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45954.657387847219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45954.657387847219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45954.657387847219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45954.657387847219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45954.657387847219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45954.657387847219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45954.657387847219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45954.657387847219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45954.657387847219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45954.657387847219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45954.657387847219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45954.657387847219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45954.657387847219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45954.657387847219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45954.657387847219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45954.657387847219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45954.657387847219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45954.657387847219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45954.657387847219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45954.657387847219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45954.657387847219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45954.657387847219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45954.657387847219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45954.657387847219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45954.657387847219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45954.657387847219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45954.657387847219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45954.657387847219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45954.657387847219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45954.657387847219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45954.657387847219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45954.657387847219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45954.657387847219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45954.657387847219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45954.657387847219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45954.657387847219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45954.657387847219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45954.657387847219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45954.657387847219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45954.657387847219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45954.657387847219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45954.657387847219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45954.657387847219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45954.657387847219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45954.657387847219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45954.657387847219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45954.657387847219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45954.657387847219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45954.657387847219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45954.657387847219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45954.657387847219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45954.657387847219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45954.657387847219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45954.657387847219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45954.657387847219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45954.657387847219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45954.657387847219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45954.657387847219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45954.657387847219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45954.657387847219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45954.657387847219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45954.657387847219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45954.657387847219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45954.657387847219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45954.657387847219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45954.657387847219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45954.657387847219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45954.657387847219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45954.657387847219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45954.657387847219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45954.657387847219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45954.657387847219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45954.657387847219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45954.657387847219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45954.657387847219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45954.657387847219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45954.657387847219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45954.657387847219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45954.657387847219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45954.657387847219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45954.657387847219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45954.657387847219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45954.657387847219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45954.657387847219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45954.657387847219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45954.657387847219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45954.657387847219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45954.657387847219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45954.657387847219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45954.657387847219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45954.657387847219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45954.657387847219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45954.657387847219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45954.657387847219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45954.657387847219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45954.657387847219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45954.657387847219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45954.657387847219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45954.657387847219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45954.657387847219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45954.657387847219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45954.657387847219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45954.657387847219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45954.657387847219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45954.657387847219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45954.657387847219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45954.657387847219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45954.657387847219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45954.657387847219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45954.657387847219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45954.657387847219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45954.657387847219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45954.657387847219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45954.657387847219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45954.657387847219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45954.657387847219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45954.657387847219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45954.657387847219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45954.657387847219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45954.657387847219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45954.657387847219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45954.657387847219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45954.657387847219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45954.657387847219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45954.657387847219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45954.657387847219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45954.657387847219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45954.657387847219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45954.657387847219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45954.657387847219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45954.657387847219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45954.657387847219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45954.657387847219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45954.657387847219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45954.657387847219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45954.657387847219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45954.657387847219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45954.657387847219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45954.657387847219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45954.657387847219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45954.657387847219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45954.657387847219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45954.657387847219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45954.657387847219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45954.657387847219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45954.657387847219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45954.657387847219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45954.657387847219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45954.657387847219</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45954.657387847219</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45954.657387847219</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45954.657387847219</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45954.657387847219</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45954.657387847219</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45954.657387847219</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45954.657387847219</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45954.657387847219</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45954.657387847219</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45954.657387847219</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45954.657387847219</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45954.657387847219</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7"/>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251.17667025462288</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1.0226656249942607</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2</v>
      </c>
      <c r="D4" s="94" t="s">
        <v>35586</v>
      </c>
      <c r="E4" s="99" t="s">
        <v>38998</v>
      </c>
      <c r="F4" s="124">
        <v>45953.820138888892</v>
      </c>
      <c r="G4" s="125">
        <f ca="1">IFERROR(NOW()-F4,"")</f>
        <v>0.83724895832710899</v>
      </c>
      <c r="H4" s="124">
        <v>45953.776747685188</v>
      </c>
      <c r="I4" s="120" t="str">
        <f>IFERROR(VLOOKUP(D4,DB!A:F,6,0),"")</f>
        <v>SCECO</v>
      </c>
      <c r="J4" s="120" t="str">
        <f>IFERROR(VLOOKUP(D4,DB!A:G,7,0),"")</f>
        <v>In progress</v>
      </c>
      <c r="K4" s="126" t="s">
        <v>39094</v>
      </c>
      <c r="L4" s="122" t="str">
        <f>IFERROR(VLOOKUP(D4,DB!A:I,9,0),"")</f>
        <v>Latis</v>
      </c>
    </row>
    <row r="5" spans="1:16" ht="15" customHeight="1">
      <c r="A5" s="120" t="s">
        <v>39095</v>
      </c>
      <c r="B5" s="120" t="str">
        <f>IFERROR(VLOOKUP(D5,DB!A:K,11,0),"")</f>
        <v>R4</v>
      </c>
      <c r="C5" s="121">
        <v>2</v>
      </c>
      <c r="D5" s="122" t="s">
        <v>34352</v>
      </c>
      <c r="E5" s="123" t="s">
        <v>38998</v>
      </c>
      <c r="F5" s="124">
        <v>45954.603831018518</v>
      </c>
      <c r="G5" s="125">
        <f ca="1">IFERROR(NOW()-F5,"")</f>
        <v>5.3556828701402992E-2</v>
      </c>
      <c r="H5" s="124">
        <v>45954.586469907408</v>
      </c>
      <c r="I5" s="120" t="str">
        <f>IFERROR(VLOOKUP(D5,DB!A:F,6,0),"")</f>
        <v>SCECO</v>
      </c>
      <c r="J5" s="120" t="str">
        <f>IFERROR(VLOOKUP(D5,DB!A:G,7,0),"")</f>
        <v>Vandalized</v>
      </c>
      <c r="K5" s="126" t="s">
        <v>39096</v>
      </c>
      <c r="L5" s="122" t="str">
        <f>IFERROR(VLOOKUP(D5,DB!A:I,9,0),"")</f>
        <v>Latis</v>
      </c>
    </row>
    <row r="6" spans="1:16" ht="15" customHeight="1">
      <c r="A6" s="120" t="s">
        <v>39097</v>
      </c>
      <c r="B6" s="120" t="str">
        <f>IFERROR(VLOOKUP(D6,DB!A:K,11,0),"")</f>
        <v>R4</v>
      </c>
      <c r="C6" s="121">
        <v>1</v>
      </c>
      <c r="D6" s="122" t="s">
        <v>37641</v>
      </c>
      <c r="E6" s="123" t="s">
        <v>38998</v>
      </c>
      <c r="F6" s="124">
        <v>45954.6559375</v>
      </c>
      <c r="G6" s="125">
        <f ca="1">IFERROR(NOW()-F6,"")</f>
        <v>1.4503472193609923E-3</v>
      </c>
      <c r="H6" s="124">
        <v>45954.623298611114</v>
      </c>
      <c r="I6" s="120" t="str">
        <f>IFERROR(VLOOKUP(D6,DB!A:F,6,0),"")</f>
        <v>SCECO</v>
      </c>
      <c r="J6" s="120" t="str">
        <f>IFERROR(VLOOKUP(D6,DB!A:G,7,0),"")</f>
        <v>Dead</v>
      </c>
      <c r="K6" s="126" t="s">
        <v>39098</v>
      </c>
      <c r="L6" s="122" t="str">
        <f>IFERROR(VLOOKUP(D6,DB!A:I,9,0),"")</f>
        <v>Latis</v>
      </c>
    </row>
    <row r="7" spans="1:16" ht="15" customHeight="1">
      <c r="A7" s="120"/>
      <c r="B7" s="120" t="str">
        <f>IFERROR(VLOOKUP(#REF!,DB!A:K,11,0),"")</f>
        <v/>
      </c>
      <c r="C7" s="121"/>
      <c r="D7" s="122"/>
      <c r="E7" s="123"/>
      <c r="F7" s="124"/>
      <c r="G7" s="125">
        <f ca="1">IFERROR(NOW()-F7,"")</f>
        <v>45954.657387847219</v>
      </c>
      <c r="H7" s="124"/>
      <c r="I7" s="120" t="str">
        <f>IFERROR(VLOOKUP(#REF!,DB!A:F,6,0),"")</f>
        <v/>
      </c>
      <c r="J7" s="120" t="str">
        <f>IFERROR(VLOOKUP(#REF!,DB!A:G,7,0),"")</f>
        <v/>
      </c>
      <c r="K7" s="126"/>
      <c r="L7" s="122" t="str">
        <f>IFERROR(VLOOKUP(#REF!,DB!A:I,9,0),"")</f>
        <v/>
      </c>
    </row>
    <row r="8" spans="1:16" ht="15" customHeight="1">
      <c r="A8" s="120"/>
      <c r="B8" s="120" t="str">
        <f>IFERROR(VLOOKUP(D8,DB!A:K,11,0),"")</f>
        <v/>
      </c>
      <c r="C8" s="121"/>
      <c r="D8" s="122"/>
      <c r="E8" s="123"/>
      <c r="F8" s="124"/>
      <c r="G8" s="125">
        <f ca="1">IFERROR(NOW()-F8,"")</f>
        <v>45954.657387847219</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45954.657387847219</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45954.657387847219</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123"/>
      <c r="F11" s="124"/>
      <c r="G11" s="125">
        <f ca="1">IFERROR(NOW()-F11,"")</f>
        <v>45954.657387847219</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94"/>
      <c r="E12" s="123"/>
      <c r="F12" s="124"/>
      <c r="G12" s="125">
        <f ca="1">IFERROR(NOW()-F12,"")</f>
        <v>45954.657387847219</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45954.657387847219</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45954.657387847219</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45954.657387847219</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45954.657387847219</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45954.657387847219</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45954.657387847219</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45954.657387847219</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45954.657387847219</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45954.657387847219</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62"/>
      <c r="E22" s="123"/>
      <c r="F22" s="124"/>
      <c r="G22" s="125">
        <f ca="1">IFERROR(NOW()-F22,"")</f>
        <v>45954.657387847219</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45954.657387847219</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45954.657387847219</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45954.657387847219</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45954.657387847219</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45954.657387847219</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45954.657387847219</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45954.657387847219</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45954.657387847219</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45954.657387847219</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45954.657387847219</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45954.657387847219</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45954.657387847219</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45954.657387847219</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45954.657387847219</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45954.657387847219</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45954.657387847219</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45954.657387847219</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45954.657387847219</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45954.657387847219</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45954.657387847219</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45954.657387847219</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45954.657387847219</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45954.657387847219</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45954.657387847219</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45954.657387847219</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45954.657387847219</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45954.657387847219</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45954.657387847219</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45954.657387847219</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45954.657387847219</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45954.657387847219</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45954.657387847219</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45954.657387847219</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45954.657387847219</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45954.657387847219</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45954.657387847219</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45954.657387847219</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45954.657387847219</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45954.657387847219</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45954.657387847219</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45954.657387847219</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45954.657387847219</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45954.657387847219</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45954.657387847219</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45954.657387847219</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45954.657387847219</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45954.657387847219</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45954.657387847219</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45954.657387847219</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45954.657387847219</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45954.657387847219</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45954.657387847219</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45954.657387847219</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45954.657387847219</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45954.657387847219</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45954.657387847219</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45954.657387847219</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45954.657387847219</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45954.657387847219</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45954.657387847219</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45954.657387847219</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45954.657387847219</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45954.657387847219</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45954.657387847219</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45954.657387847219</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45954.657387847219</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45954.657387847219</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45954.657387847219</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45954.657387847219</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45954.657387847219</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45954.657387847219</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45954.657387847219</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45954.657387847219</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45954.657387847219</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45954.657387847219</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45954.657387847219</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45954.657387847219</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45954.657387847219</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45954.657387847219</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45954.657387847219</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45954.657387847219</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45954.657387847219</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45954.657387847219</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45954.657387847219</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45954.657387847219</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45954.657387847219</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45954.657387847219</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45954.657387847219</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45954.657387847219</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45954.657387847219</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45954.657387847219</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45954.657387847219</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45954.657387847219</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45954.657387847219</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45954.657387847219</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45954.657387847219</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45954.657387847219</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45954.657387847219</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45954.657387847219</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45954.657387847219</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45954.657387847219</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45954.657387847219</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45954.657387847219</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45954.657387847219</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45954.657387847219</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45954.657387847219</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45954.657387847219</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45954.657387847219</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45954.657387847219</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45954.657387847219</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45954.657387847219</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45954.657387847219</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45954.657387847219</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45954.657387847219</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45954.657387847219</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45954.657387847219</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45954.657387847219</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45954.657387847219</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45954.657387847219</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45954.657387847219</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45954.657387847219</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45954.657387847219</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45954.657387847219</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45954.657387847219</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45954.657387847219</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45954.657387847219</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45954.657387847219</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45954.657387847219</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45954.657387847219</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45954.657387847219</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45954.657387847219</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45954.657387847219</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45954.657387847219</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45954.657387847219</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45954.657387847219</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45954.657387847219</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45954.657387847219</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45954.657387847219</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45954.657387847219</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45954.657387847219</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45954.657387847219</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45954.657387847219</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45954.657387847219</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45954.657387847219</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45954.657387847219</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45954.657387847219</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45954.657387847219</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45954.657387847219</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45954.657387847219</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45954.657387847219</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45954.657387847219</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45954.657387847219</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45954.657387847219</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45954.657387847219</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45954.657387847219</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45954.657387847219</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45954.657387847219</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45954.657387847219</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45954.657387847219</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45954.657387847219</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45954.657387847219</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45954.657387847219</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45954.657387847219</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45954.657387847219</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45954.657387847219</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45954.657387847219</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45954.657387847219</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45954.657387847219</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45954.657387847219</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45954.657387847219</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45954.657387847219</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45954.657387847219</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45954.657387847219</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45954.657387847219</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45954.657387847219</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45954.657387847219</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45954.657387847219</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45954.657387847219</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45954.657387847219</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45954.657387847219</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45954.657387847219</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45954.657387847219</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45954.657387847219</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45954.657387847219</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45954.657387847219</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45954.657387847219</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45954.657387847219</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45954.657387847219</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45954.657387847219</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45954.657387847219</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45954.657387847219</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45954.657387847219</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45954.657387847219</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45954.657387847219</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45954.657387847219</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45954.657387847219</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45954.657387847219</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45954.657387847219</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45954.657387847219</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45954.657387847219</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45954.657387847219</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45954.657387847219</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45954.657387847219</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45954.657387847219</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45954.657387847219</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45954.657387847219</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45954.657387847219</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45954.657387847219</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45954.657387847219</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45954.657387847219</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45954.657387847219</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45954.657387847219</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45954.657387847219</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45954.657387847219</v>
      </c>
      <c r="H236" s="124"/>
      <c r="I236" s="120" t="str">
        <f>IFERROR(VLOOKUP(D236,DB!A:F,6,0),"")</f>
        <v/>
      </c>
      <c r="J236" s="120" t="str">
        <f>IFERROR(VLOOKUP(D236,DB!A:G,7,0),"")</f>
        <v/>
      </c>
      <c r="K236" s="126"/>
      <c r="L236" s="122" t="str">
        <f>IFERROR(VLOOKUP(D236,DB!A:I,9,0),"")</f>
        <v/>
      </c>
    </row>
    <row r="237" spans="1:12" ht="15" customHeight="1">
      <c r="A237" s="127"/>
      <c r="B237" s="127" t="str">
        <f>IFERROR(VLOOKUP(D237,DB!A:K,11,0),"")</f>
        <v/>
      </c>
      <c r="C237" s="128"/>
      <c r="D237" s="129"/>
      <c r="E237" s="130"/>
      <c r="F237" s="131"/>
      <c r="G237" s="132">
        <f ca="1">IFERROR(NOW()-F237,"")</f>
        <v>45954.657387847219</v>
      </c>
      <c r="H237" s="131"/>
      <c r="I237" s="127" t="str">
        <f>IFERROR(VLOOKUP(D237,DB!A:F,6,0),"")</f>
        <v/>
      </c>
      <c r="J237" s="127" t="str">
        <f>IFERROR(VLOOKUP(D237,DB!A:G,7,0),"")</f>
        <v/>
      </c>
      <c r="K237" s="133"/>
      <c r="L237" s="129" t="str">
        <f>IFERROR(VLOOKUP(D237,DB!A:I,9,0),"")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0"/>
  <sheetViews>
    <sheetView tabSelected="1" workbookViewId="0">
      <selection activeCell="D7" sqref="D7"/>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39099</v>
      </c>
      <c r="B2" s="37" t="str">
        <f>IFERROR(VLOOKUP(D2,DB!A:K,11,0),"")</f>
        <v>R5</v>
      </c>
      <c r="C2" s="37">
        <v>3</v>
      </c>
      <c r="D2" s="119" t="s">
        <v>36034</v>
      </c>
      <c r="E2" s="37" t="s">
        <v>38998</v>
      </c>
      <c r="F2" s="38">
        <v>45891.832060185188</v>
      </c>
      <c r="G2" s="145">
        <f ca="1">IFERROR(NOW()-F2,"")</f>
        <v>62.825327662030759</v>
      </c>
      <c r="H2" s="38">
        <v>45891.790393518517</v>
      </c>
      <c r="I2" s="37" t="str">
        <f>IFERROR(VLOOKUP(D2,DB!A:F,6,0),"")</f>
        <v>Generator-SG</v>
      </c>
      <c r="J2" s="37" t="str">
        <f>IFERROR(VLOOKUP(D2,DB!A:G,7,0),"")</f>
        <v>Vandalized</v>
      </c>
      <c r="K2" s="37" t="s">
        <v>39100</v>
      </c>
      <c r="L2" s="37" t="str">
        <f>IFERROR(VLOOKUP(D2,DB!A:I,9,0),"")</f>
        <v>Latis</v>
      </c>
      <c r="M2" s="118"/>
    </row>
    <row r="3" spans="1:13" ht="30.75">
      <c r="A3" s="37" t="s">
        <v>39101</v>
      </c>
      <c r="B3" s="37" t="str">
        <f>IFERROR(VLOOKUP(D3,DB!A:K,11,0),"")</f>
        <v>R5</v>
      </c>
      <c r="C3" s="37">
        <v>1</v>
      </c>
      <c r="D3" s="37" t="s">
        <v>31329</v>
      </c>
      <c r="E3" s="37" t="s">
        <v>39079</v>
      </c>
      <c r="F3" s="38">
        <v>45926.188877314817</v>
      </c>
      <c r="G3" s="145">
        <f t="shared" ref="G3" ca="1" si="0">IFERROR(NOW()-F3,"")</f>
        <v>28.468510532402433</v>
      </c>
      <c r="H3" s="38">
        <v>45926.158159722225</v>
      </c>
      <c r="I3" s="37" t="str">
        <f>IFERROR(VLOOKUP(D3,DB!A:F,6,0),"")</f>
        <v>SCECO</v>
      </c>
      <c r="J3" s="37" t="str">
        <f>IFERROR(VLOOKUP(D3,DB!A:G,7,0),"")</f>
        <v>Good</v>
      </c>
      <c r="K3" s="37" t="s">
        <v>39102</v>
      </c>
      <c r="L3" s="37" t="str">
        <f>IFERROR(VLOOKUP(D3,DB!A:I,9,0),"")</f>
        <v>Latis</v>
      </c>
      <c r="M3" s="118"/>
    </row>
    <row r="4" spans="1:13" ht="48" customHeight="1">
      <c r="A4" s="153" t="s">
        <v>39103</v>
      </c>
      <c r="B4" s="153" t="str">
        <f>IFERROR(VLOOKUP(D4,DB!A:K,11,0),"")</f>
        <v>R5</v>
      </c>
      <c r="C4" s="153">
        <v>1</v>
      </c>
      <c r="D4" s="153" t="s">
        <v>34781</v>
      </c>
      <c r="E4" s="153" t="s">
        <v>39079</v>
      </c>
      <c r="F4" s="154">
        <v>45948.661111111112</v>
      </c>
      <c r="G4" s="155">
        <f ca="1">IFERROR(NOW()-F4,"")</f>
        <v>5.9962767361066653</v>
      </c>
      <c r="H4" s="154">
        <v>45948.661111111112</v>
      </c>
      <c r="I4" s="153" t="str">
        <f>IFERROR(VLOOKUP(D4,DB!A:F,6,0),"")</f>
        <v>SCECO</v>
      </c>
      <c r="J4" s="153" t="str">
        <f>IFERROR(VLOOKUP(D4,DB!A:G,7,0),"")</f>
        <v>Dead</v>
      </c>
      <c r="K4" s="153" t="s">
        <v>39104</v>
      </c>
      <c r="L4" s="153" t="str">
        <f>IFERROR(VLOOKUP(D4,DB!A:I,9,0),"")</f>
        <v>Latis</v>
      </c>
    </row>
    <row r="5" spans="1:13" ht="30.75">
      <c r="A5" s="153" t="s">
        <v>39105</v>
      </c>
      <c r="B5" s="153" t="str">
        <f>IFERROR(VLOOKUP(D5,DB!A:K,11,0),"")</f>
        <v>R5</v>
      </c>
      <c r="C5" s="153">
        <v>1</v>
      </c>
      <c r="D5" s="153" t="s">
        <v>35526</v>
      </c>
      <c r="E5" s="153" t="s">
        <v>38998</v>
      </c>
      <c r="F5" s="154">
        <v>45954.449641203704</v>
      </c>
      <c r="G5" s="155">
        <f ca="1">IFERROR(NOW()-F5,"")</f>
        <v>0.20774664351483807</v>
      </c>
      <c r="H5" s="154">
        <v>45954.369560185187</v>
      </c>
      <c r="I5" s="153" t="str">
        <f>IFERROR(VLOOKUP(D5,DB!A:F,6,0),"")</f>
        <v>SCECO</v>
      </c>
      <c r="J5" s="153" t="str">
        <f>IFERROR(VLOOKUP(D5,DB!A:G,7,0),"")</f>
        <v>Good</v>
      </c>
      <c r="K5" s="153" t="s">
        <v>39106</v>
      </c>
      <c r="L5" s="153" t="str">
        <f>IFERROR(VLOOKUP(D5,DB!A:I,9,0),"")</f>
        <v>Latis</v>
      </c>
    </row>
    <row r="6" spans="1:13" ht="15">
      <c r="A6" s="153"/>
      <c r="B6" s="153" t="str">
        <f>IFERROR(VLOOKUP(D6,DB!A:K,11,0),"")</f>
        <v/>
      </c>
      <c r="C6" s="153"/>
      <c r="D6" s="153"/>
      <c r="E6" s="153"/>
      <c r="F6" s="154"/>
      <c r="G6" s="155">
        <f ca="1">IFERROR(NOW()-F6,"")</f>
        <v>45954.657387847219</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45954.657387847219</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45954.657387847219</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45954.657387847219</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45954.657387847219</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45954.657387847219</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45954.657387847219</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45954.657387847219</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45954.657387847219</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45954.657387847219</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45954.657387847219</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45954.657387847219</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45954.657387847219</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45954.657387847219</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45954.657387847219</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45954.657387847219</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45954.657387847219</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45954.657387847219</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45954.657387847219</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45954.657387847219</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45954.657387847219</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45954.657387847219</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45954.657387847219</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45954.657387847219</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45954.657387847219</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45954.657387847219</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45954.657387847219</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45954.657387847219</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45954.657387847219</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45954.657387847219</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45954.657387847219</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45954.657387847219</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45954.657387847219</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45954.657387847219</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45954.657387847219</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45954.657387847219</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45954.657387847219</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45954.657387847219</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45954.657387847219</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45954.657387847219</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45954.657387847219</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45954.657387847219</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45954.657387847219</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45954.657387847219</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45954.657387847219</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45954.657387847219</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45954.657387847219</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45954.657387847219</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45954.657387847219</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45954.657387847219</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45954.657387847219</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45954.657387847219</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45954.657387847219</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45954.657387847219</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45954.657387847219</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45954.657387847219</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45954.657387847219</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45954.657387847219</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45954.657387847219</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45954.657387847219</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45954.657387847219</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45954.657387847219</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45954.657387847219</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45954.657387847219</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45954.657387847219</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45954.657387847219</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45954.657387847219</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45954.657387847219</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45954.657387847219</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45954.657387847219</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45954.657387847219</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45954.657387847219</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45954.657387847219</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45954.657387847219</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45954.657387847219</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45954.657387847219</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45954.657387847219</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45954.657387847219</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45954.657387847219</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45954.657387847219</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45954.657387847219</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45954.657387847219</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45954.657387847219</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45954.657387847219</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45954.657387847219</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45954.657387847219</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45954.657387847219</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45954.657387847219</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45954.657387847219</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45954.657387847219</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45954.657387847219</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45954.657387847219</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45954.657387847219</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45954.657387847219</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45954.657387847219</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45954.657387847219</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45954.657387847219</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45954.657387847219</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45954.657387847219</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45954.657387847219</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45954.657387847219</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45954.657387847219</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45954.657387847219</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45954.657387847219</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45954.657387847219</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45954.657387847219</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45954.657387847219</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45954.657387847219</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45954.657387847219</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45954.657387847219</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45954.657387847219</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45954.657387847219</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45954.657387847219</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45954.657387847219</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45954.657387847219</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45954.657387847219</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45954.657387847219</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45954.657387847219</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45954.657387847219</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45954.657387847219</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45954.657387847219</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45954.657387847219</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45954.657387847219</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45954.657387847219</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45954.657387847219</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45954.657387847219</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45954.657387847219</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45954.657387847219</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45954.657387847219</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45954.657387847219</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45954.657387847219</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45954.657387847219</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45954.657387847219</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45954.657387847219</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45954.657387847219</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45954.657387847219</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45954.657387847219</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45954.657387847219</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45954.657387847219</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45954.657387847219</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45954.657387847219</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45954.657387847219</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45954.657387847219</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45954.657387847219</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45954.657387847219</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45954.657387847219</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45954.657387847219</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45954.657387847219</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45954.657387847219</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45954.657387847219</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45954.657387847219</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45954.657387847219</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45954.657387847219</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45954.657387847219</v>
      </c>
      <c r="H159" s="154"/>
      <c r="I159" s="153" t="str">
        <f>IFERROR(VLOOKUP(D159,DB!A:F,6,0),"")</f>
        <v/>
      </c>
      <c r="J159" s="153" t="str">
        <f>IFERROR(VLOOKUP(D159,DB!A:G,7,0),"")</f>
        <v/>
      </c>
      <c r="K159" s="153"/>
      <c r="L159" s="153" t="str">
        <f>IFERROR(VLOOKUP(D159,DB!A:I,9,0),"")</f>
        <v/>
      </c>
    </row>
    <row r="160" spans="1:12" ht="15">
      <c r="A160" s="159"/>
      <c r="B160" s="159" t="str">
        <f>IFERROR(VLOOKUP(D160,DB!A:K,11,0),"")</f>
        <v/>
      </c>
      <c r="C160" s="159"/>
      <c r="D160" s="159"/>
      <c r="E160" s="159"/>
      <c r="F160" s="160"/>
      <c r="G160" s="161">
        <f ca="1">IFERROR(NOW()-F160,"")</f>
        <v>45954.657387847219</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45954.657387847219</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45954.657387847219</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45954.657387847219</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45954.657387847219</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45954.657387847219</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45954.657387847219</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45954.657387847219</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45954.657387847219</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45954.657387847219</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45954.657387847219</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45954.657387847219</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45954.657387847219</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45954.657387847219</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45954.657387847219</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45954.657387847219</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45954.657387847219</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45954.657387847219</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45954.657387847219</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45954.657387847219</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45954.657387847219</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45954.657387847219</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45954.657387847219</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45954.657387847219</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45954.657387847219</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45954.657387847219</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45954.657387847219</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45954.657387847219</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45954.657387847219</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45954.657387847219</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45954.657387847219</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45954.657387847219</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45954.657387847219</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45954.657387847219</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45954.657387847219</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45954.657387847219</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45954.657387847219</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45954.657387847219</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45954.657387847219</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45954.657387847219</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45954.657387847219</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45954.657387847219</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45954.657387847219</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45954.657387847219</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45954.657387847219</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45954.657387847219</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45954.657387847219</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45954.657387847219</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45954.657387847219</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45954.657387847219</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45954.657387847219</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45954.657387847219</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45954.657387847219</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45954.657387847219</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45954.657387847219</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45954.657387847219</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45954.657387847219</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45954.657387847219</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45954.657387847219</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45954.657387847219</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45954.657387847219</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45954.657387847219</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45954.657387847219</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45954.657387847219</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45954.657387847219</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45954.657387847219</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45954.657387847219</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45954.657387847219</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45954.657387847219</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45954.657387847219</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45954.657387847219</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45954.657387847219</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45954.657387847219</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45954.657387847219</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45954.657387847219</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45954.657387847219</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45954.657387847219</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45954.657387847219</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45954.657387847219</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45954.657387847219</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45954.657387847219</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45954.657387847219</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45954.657387847219</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45954.657387847219</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45954.657387847219</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45954.657387847219</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45954.657387847219</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45954.657387847219</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45954.657387847219</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45954.657387847219</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45954.657387847219</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45954.657387847219</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45954.657387847219</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45954.657387847219</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45954.657387847219</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45954.657387847219</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45954.657387847219</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45954.657387847219</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45954.657387847219</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45954.657387847219</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45954.657387847219</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45954.657387847219</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45954.657387847219</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45954.657387847219</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45954.657387847219</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45954.657387847219</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45954.657387847219</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45954.657387847219</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45954.657387847219</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45954.657387847219</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45954.657387847219</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45954.657387847219</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45954.657387847219</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45954.657387847219</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45954.657387847219</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45954.657387847219</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45954.657387847219</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45954.657387847219</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45954.657387847219</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45954.657387847219</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45954.657387847219</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45954.657387847219</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45954.657387847219</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45954.657387847219</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45954.657387847219</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45954.657387847219</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45954.657387847219</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45954.657387847219</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45954.657387847219</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45954.657387847219</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45954.657387847219</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45954.657387847219</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45954.657387847219</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45954.657387847219</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45954.657387847219</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45954.657387847219</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45954.657387847219</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45954.657387847219</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45954.657387847219</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45954.657387847219</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45954.657387847219</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45954.657387847219</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45954.657387847219</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45954.657387847219</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45954.657387847219</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45954.657387847219</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45954.657387847219</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45954.657387847219</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45954.657387847219</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45954.657387847219</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45954.657387847219</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45954.657387847219</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45954.657387847219</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45954.657387847219</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45954.657387847219</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45954.657387847219</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45954.657387847219</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45954.657387847219</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45954.657387847219</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45954.657387847219</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45954.657387847219</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45954.657387847219</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45954.657387847219</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45954.657387847219</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45954.657387847219</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45954.657387847219</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45954.657387847219</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45954.657387847219</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45954.657387847219</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45954.657387847219</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45954.657387847219</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45954.657387847219</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45954.657387847219</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45954.657387847219</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45954.657387847219</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45954.657387847219</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45954.657387847219</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45954.657387847219</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45954.657387847219</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45954.657387847219</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45954.657387847219</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45954.657387847219</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45954.657387847219</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45954.657387847219</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45954.657387847219</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45954.657387847219</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45954.657387847219</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45954.657387847219</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45954.657387847219</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45954.657387847219</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45954.657387847219</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45954.657387847219</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45954.657387847219</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45954.657387847219</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45954.657387847219</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45954.657387847219</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45954.657387847219</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45954.657387847219</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45954.657387847219</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45954.657387847219</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45954.657387847219</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45954.657387847219</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45954.657387847219</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45954.657387847219</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45954.657387847219</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45954.657387847219</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45954.657387847219</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45954.657387847219</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45954.657387847219</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45954.657387847219</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45954.657387847219</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45954.657387847219</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45954.657387847219</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45954.657387847219</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45954.657387847219</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45954.657387847219</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45954.657387847219</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45954.657387847219</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45954.657387847219</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45954.657387847219</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45954.657387847219</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45954.657387847219</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45954.657387847219</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45954.657387847219</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45954.657387847219</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45954.657387847219</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45954.657387847219</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45954.657387847219</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45954.657387847219</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45954.657387847219</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45954.657387847219</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45954.657387847219</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45954.657387847219</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45954.657387847219</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45954.657387847219</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45954.657387847219</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45954.657387847219</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45954.657387847219</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45954.657387847219</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45954.657387847219</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45954.657387847219</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45954.657387847219</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45954.657387847219</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45954.657387847219</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45954.657387847219</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45954.657387847219</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45954.657387847219</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45954.657387847219</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45954.657387847219</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45954.657387847219</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45954.657387847219</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45954.657387847219</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45954.657387847219</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45954.657387847219</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45954.657387847219</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45954.657387847219</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45954.657387847219</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45954.657387847219</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45954.657387847219</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45954.657387847219</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45954.657387847219</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45954.657387847219</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45954.657387847219</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45954.657387847219</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45954.657387847219</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45954.657387847219</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45954.657387847219</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45954.657387847219</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45954.657387847219</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45954.657387847219</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45954.657387847219</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45954.657387847219</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45954.657387847219</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45954.657387847219</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45954.657387847219</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45954.657387847219</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45954.657387847219</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45954.657387847219</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45954.657387847219</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45954.657387847219</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45954.657387847219</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45954.657387847219</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45954.657387847219</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45954.657387847219</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45954.657387847219</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45954.657387847219</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45954.657387847219</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45954.657387847219</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45954.657387847219</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45954.657387847219</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45954.657387847219</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45954.657387847219</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45954.657387847219</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45954.657387847219</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45954.657387847219</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45954.657387847219</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45954.657387847219</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45954.657387847219</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45954.657387847219</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45954.657387847219</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45954.657387847219</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45954.657387847219</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45954.657387847219</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45954.657387847219</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45954.657387847219</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45954.657387847219</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45954.657387847219</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45954.657387847219</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45954.657387847219</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45954.657387847219</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45954.657387847219</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45954.657387847219</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45954.657387847219</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45954.657387847219</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45954.657387847219</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45954.657387847219</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45954.657387847219</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45954.657387847219</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45954.657387847219</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45954.657387847219</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45954.657387847219</v>
      </c>
      <c r="H480" s="160"/>
      <c r="I480" s="159" t="str">
        <f>IFERROR(VLOOKUP(D480,DB!A:F,6,0),"")</f>
        <v/>
      </c>
      <c r="J480" s="159" t="str">
        <f>IFERROR(VLOOKUP(D480,DB!A:G,7,0),"")</f>
        <v/>
      </c>
      <c r="K480" s="159"/>
      <c r="L480" s="159" t="str">
        <f>IFERROR(VLOOKUP(D480,DB!A:I,9,0),"")</f>
        <v/>
      </c>
    </row>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90" ht="15"/>
    <row r="591" ht="15"/>
    <row r="593" ht="15"/>
    <row r="594" ht="15"/>
    <row r="595" ht="15"/>
    <row r="596" ht="15"/>
    <row r="598" ht="15"/>
    <row r="599" ht="15"/>
    <row r="606" ht="15"/>
    <row r="607" ht="15"/>
    <row r="608" ht="15"/>
    <row r="609" ht="15"/>
    <row r="610" ht="15"/>
    <row r="611" ht="15"/>
    <row r="614" ht="15"/>
    <row r="615" ht="15"/>
    <row r="616" ht="15"/>
    <row r="617" ht="15"/>
    <row r="618" ht="15"/>
    <row r="619" ht="15"/>
    <row r="620" ht="15"/>
    <row r="621" ht="15"/>
    <row r="622" ht="15"/>
    <row r="623" ht="15"/>
    <row r="624" ht="15"/>
    <row r="625"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1" ht="15"/>
    <row r="682" ht="15"/>
    <row r="719" ht="15"/>
    <row r="720" ht="15"/>
    <row r="721" ht="15"/>
    <row r="722" ht="15"/>
    <row r="723" ht="15"/>
    <row r="724" ht="15"/>
    <row r="725" ht="15"/>
    <row r="726" ht="15"/>
    <row r="727" ht="15"/>
    <row r="728"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811" ht="15"/>
    <row r="813" ht="15"/>
    <row r="814"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7" ht="15"/>
    <row r="848" ht="15"/>
    <row r="1018" ht="15"/>
    <row r="1019" ht="15"/>
    <row r="1020" ht="15"/>
    <row r="1021" ht="15"/>
    <row r="1022" ht="15"/>
    <row r="1023" ht="15"/>
    <row r="1029" ht="15"/>
    <row r="1030" ht="15"/>
    <row r="1031" ht="15"/>
    <row r="1032"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6" ht="15"/>
    <row r="1087" ht="15"/>
    <row r="1093" ht="15"/>
    <row r="1094" ht="15"/>
    <row r="1096" ht="15"/>
    <row r="1097" ht="15"/>
    <row r="1098" ht="15"/>
    <row r="1099" ht="15"/>
    <row r="1100" ht="15"/>
    <row r="1101" ht="15"/>
    <row r="1102" ht="15"/>
    <row r="1104" ht="15"/>
    <row r="1105" ht="15"/>
    <row r="1106"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1" ht="15"/>
    <row r="1204" ht="15"/>
    <row r="1205" ht="15"/>
    <row r="1206" ht="15"/>
    <row r="1207" ht="15"/>
    <row r="1208" ht="15"/>
    <row r="1209" ht="15"/>
    <row r="1210" ht="15"/>
    <row r="1212" ht="15"/>
    <row r="1213" ht="15"/>
    <row r="1214" ht="15"/>
    <row r="1215" ht="15"/>
    <row r="1216" ht="15"/>
    <row r="1217" ht="15"/>
    <row r="1218" ht="15"/>
    <row r="1219" ht="15"/>
    <row r="1220" ht="15"/>
    <row r="1221" ht="15"/>
    <row r="1222" ht="15"/>
    <row r="1224" ht="15"/>
    <row r="1225" ht="15"/>
    <row r="1226" ht="15"/>
    <row r="1227" ht="15"/>
    <row r="1228" ht="15"/>
    <row r="1229" ht="15"/>
    <row r="1230" ht="15"/>
    <row r="1231" ht="15"/>
    <row r="1232" ht="15"/>
    <row r="1233" ht="15"/>
    <row r="1241" ht="15"/>
    <row r="1242" ht="15"/>
    <row r="1245" ht="15"/>
    <row r="1246" ht="15"/>
    <row r="1247" ht="15"/>
    <row r="1248" ht="15"/>
    <row r="1249" ht="15"/>
    <row r="1250" ht="15"/>
    <row r="1251" ht="15"/>
    <row r="1252" ht="15"/>
    <row r="1255" ht="15"/>
    <row r="1256" ht="15"/>
    <row r="1257" ht="15"/>
    <row r="1258" ht="15"/>
    <row r="1259" ht="15"/>
    <row r="1260" ht="15"/>
    <row r="1261" ht="15"/>
    <row r="1262" ht="15"/>
    <row r="1263" ht="15"/>
    <row r="1264" ht="15"/>
    <row r="1265" ht="15"/>
    <row r="1266" ht="15"/>
    <row r="1268" ht="15"/>
    <row r="1269" ht="15"/>
    <row r="1270" ht="15"/>
    <row r="1273" ht="15"/>
    <row r="1275" ht="15"/>
    <row r="1277" ht="15"/>
    <row r="1280" ht="15"/>
    <row r="1281" ht="15"/>
    <row r="1282" ht="15"/>
    <row r="1284" ht="15"/>
    <row r="1286" ht="15"/>
    <row r="1287" ht="15"/>
    <row r="1288" ht="15"/>
    <row r="1289" ht="15"/>
    <row r="1290" ht="15"/>
    <row r="1292" ht="15"/>
    <row r="1293" ht="15"/>
    <row r="1294" ht="15"/>
    <row r="1295" ht="15"/>
    <row r="1297" ht="15"/>
    <row r="1299" ht="15"/>
    <row r="1300" ht="15"/>
    <row r="1302" ht="15"/>
    <row r="1303" ht="15"/>
    <row r="1304" ht="15"/>
    <row r="1305" ht="15"/>
    <row r="1307" ht="15"/>
    <row r="1309" ht="15"/>
    <row r="1310" ht="15"/>
    <row r="1311" ht="15"/>
    <row r="1312" ht="15"/>
    <row r="1314" ht="15"/>
    <row r="1315" ht="15"/>
    <row r="1316" ht="15"/>
    <row r="1317" ht="15"/>
    <row r="1318" ht="15"/>
    <row r="1319" ht="15"/>
    <row r="1320" ht="15"/>
  </sheetData>
  <dataValidations count="2">
    <dataValidation allowBlank="1" showInputMessage="1" showErrorMessage="1" sqref="E1" xr:uid="{920C6338-E771-4DAE-8C89-92A9093EA4DE}"/>
    <dataValidation type="list" allowBlank="1" showInputMessage="1" showErrorMessage="1" sqref="E2:E48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7"/>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39107</v>
      </c>
      <c r="B2" s="104" t="str">
        <f>IFERROR(VLOOKUP(D2,DB!A:K,11,0),"")</f>
        <v>R6</v>
      </c>
      <c r="C2" s="106">
        <v>1</v>
      </c>
      <c r="D2" s="104" t="s">
        <v>32712</v>
      </c>
      <c r="E2" s="107" t="s">
        <v>38998</v>
      </c>
      <c r="F2" s="108">
        <v>45954.634247685186</v>
      </c>
      <c r="G2" s="77">
        <f ca="1">IFERROR(NOW()-F2,"-")</f>
        <v>2.3140162033087108E-2</v>
      </c>
      <c r="H2" s="108">
        <v>45954.62840277778</v>
      </c>
      <c r="I2" s="104" t="str">
        <f>IFERROR(VLOOKUP(D2,DB!A:F,6,0),"")</f>
        <v>SCECO</v>
      </c>
      <c r="J2" s="103" t="str">
        <f>IFERROR(VLOOKUP(D2,DB!A:G,7,0),"")</f>
        <v>Dead</v>
      </c>
      <c r="K2" s="109" t="s">
        <v>39108</v>
      </c>
      <c r="L2" s="110" t="str">
        <f>IFERROR(VLOOKUP(D2,DB!A:I,9,0),"")</f>
        <v>Latis</v>
      </c>
    </row>
    <row r="3" spans="1:16383" ht="31.5" customHeight="1">
      <c r="A3" s="105"/>
      <c r="B3" s="104" t="str">
        <f>IFERROR(VLOOKUP(D3,DB!A:K,11,0),"")</f>
        <v/>
      </c>
      <c r="C3" s="106"/>
      <c r="D3" s="104"/>
      <c r="E3" s="107"/>
      <c r="F3" s="108"/>
      <c r="G3" s="77">
        <f ca="1">IFERROR(NOW()-F3,"-")</f>
        <v>45954.657387847219</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45954.657387847219</v>
      </c>
      <c r="H4" s="108"/>
      <c r="I4" s="104" t="str">
        <f>IFERROR(VLOOKUP(D4,DB!A:F,6,0),"")</f>
        <v/>
      </c>
      <c r="J4" s="103" t="str">
        <f>IFERROR(VLOOKUP(D4,DB!A:G,7,0),"")</f>
        <v/>
      </c>
      <c r="K4" s="109"/>
      <c r="L4" s="110" t="str">
        <f>IFERROR(VLOOKUP(D4,DB!A:I,9,0),"")</f>
        <v/>
      </c>
    </row>
    <row r="5" spans="1:16383" ht="31.5" customHeight="1">
      <c r="A5" s="105"/>
      <c r="B5" s="104" t="str">
        <f>IFERROR(VLOOKUP(D5,DB!A:K,11,0),"")</f>
        <v/>
      </c>
      <c r="C5" s="106"/>
      <c r="D5"/>
      <c r="E5" s="107"/>
      <c r="F5" s="108"/>
      <c r="G5" s="77">
        <f ca="1">IFERROR(NOW()-F5,"-")</f>
        <v>45954.657387847219</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45954.657387847219</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45954.657387847219</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45954.657387847219</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45954.657387847219</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45954.657387847219</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45954.657387847219</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45954.657387847219</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45954.657387847219</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45954.657387847219</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45954.657387847219</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45954.657387847219</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45954.657387847219</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45954.657387847219</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45954.657387847219</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45954.657387847219</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45954.657387847219</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45954.657387847219</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45954.657387847219</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45954.657387847219</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45954.657387847219</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45954.657387847219</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45954.657387847219</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45954.657387847219</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45954.657387847219</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45954.657387847219</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45954.657387847219</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45954.657387847219</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45954.657387847219</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45954.657387847219</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45954.657387847219</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45954.657387847219</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45954.657387847219</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45954.657387847219</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45954.657387847219</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45954.657387847219</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45954.657387847219</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45954.657387847219</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45954.657387847219</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45954.657387847219</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45954.657387847219</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45954.657387847219</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45954.657387847219</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45954.657387847219</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45954.657387847219</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45954.657387847219</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45954.657387847219</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45954.657387847219</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45954.657387847219</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45954.657387847219</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45954.657387847219</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45954.657387847219</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45954.657387847219</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45954.657387847219</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45954.657387847219</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45954.657387847219</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45954.657387847219</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45954.657387847219</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45954.657387847219</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45954.657387847219</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45954.657387847219</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45954.657387847219</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45954.657387847219</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45954.657387847219</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45954.657387847219</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45954.657387847219</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45954.657387847219</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45954.657387847219</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45954.657387847219</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45954.657387847219</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45954.657387847219</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45954.657387847219</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45954.657387847219</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45954.657387847219</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45954.657387847219</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45954.657387847219</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45954.657387847219</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45954.657387847219</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45954.657387847219</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45954.657387847219</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45954.657387847219</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45954.657387847219</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45954.657387847219</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45954.657387847219</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45954.657387847219</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45954.657387847219</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45954.657387847219</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45954.657387847219</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45954.657387847219</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45954.657387847219</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45954.657387847219</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45954.657387847219</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45954.657387847219</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45954.657387847219</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45954.657387847219</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45954.657387847219</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45954.657387847219</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45954.657387847219</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45954.657387847219</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45954.657387847219</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45954.657387847219</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45954.657387847219</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45954.657387847219</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45954.657387847219</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45954.657387847219</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45954.657387847219</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45954.657387847219</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45954.657387847219</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45954.657387847219</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45954.657387847219</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45954.657387847219</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45954.657387847219</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45954.657387847219</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45954.657387847219</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45954.657387847219</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45954.657387847219</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45954.657387847219</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45954.657387847219</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45954.657387847219</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45954.657387847219</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45954.657387847219</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45954.657387847219</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45954.657387847219</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45954.657387847219</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45954.657387847219</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45954.657387847219</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45954.657387847219</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45954.657387847219</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45954.657387847219</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45954.657387847219</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45954.657387847219</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45954.657387847219</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45954.657387847219</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45954.657387847219</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45954.657387847219</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45954.657387847219</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45954.657387847219</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45954.657387847219</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45954.657387847219</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45954.657387847219</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45954.657387847219</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45954.657387847219</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45954.657387847219</v>
      </c>
      <c r="H147" s="108"/>
      <c r="I147" s="104" t="str">
        <f>IFERROR(VLOOKUP(D147,DB!A:F,6,0),"")</f>
        <v/>
      </c>
      <c r="J147" s="103" t="str">
        <f>IFERROR(VLOOKUP(D147,DB!A:G,7,0),"")</f>
        <v/>
      </c>
      <c r="K147" s="109"/>
      <c r="L147" s="110" t="str">
        <f>IFERROR(VLOOKUP(D147,DB!A:I,9,0),"")</f>
        <v/>
      </c>
    </row>
  </sheetData>
  <dataValidations count="2">
    <dataValidation allowBlank="1" showInputMessage="1" showErrorMessage="1" sqref="E1" xr:uid="{380493DB-286A-4683-AF55-C78F04945A49}"/>
    <dataValidation type="list" allowBlank="1" showInputMessage="1" showErrorMessage="1" sqref="E2:E14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2025-10-24T12:48:55Z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