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90" documentId="120_S{2AC9BD13-BADA-5192-A53E-5A8FF88502F6}" xr6:coauthVersionLast="47" xr6:coauthVersionMax="47" xr10:uidLastSave="{27BB4633-060B-4CEF-8425-59E08718BC65}"/>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<sst xmlns="http://schemas.openxmlformats.org/spreadsheetml/2006/main" count="180281" uniqueCount="39123">
  <si>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</si>
  <si>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</si>
  <si>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</si>
  <si>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</si>
  <si>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</si>
  <si>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</si>
  <si>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</si>
  <si>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</si>
  <si>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</si>
  <si>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</si>
  <si>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</si>
  <si>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</si>
  <si>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</si>
  <si>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</si>
  <si>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</si>
  <si>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</si>
  <si>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</si>
  <si>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</si>
  <si>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</si>
  <si>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</si>
  <si>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</si>
  <si>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</si>
  <si>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</si>
  <si>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</si>
  <si>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</si>
  <si>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</si>
  <si>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</si>
  <si>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</si>
  <si>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</si>
  <si>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</si>
  <si>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</si>
  <si>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</si>
  <si>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</si>
  <si>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</si>
  <si>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</si>
  <si>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</si>
  <si>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</si>
  <si>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</si>
  <si>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</si>
  <si>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</si>
  <si>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</si>
  <si>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</si>
  <si>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</si>
  <si>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</si>
  <si>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</si>
  <si>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</si>
  <si>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</si>
  <si>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</si>
  <si>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</si>
  <si>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</si>
  <si>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</si>
  <si>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</si>
  <si>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</si>
  <si>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</si>
  <si>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</si>
  <si>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</si>
  <si>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</si>
  <si>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</si>
  <si>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</si>
  <si>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</si>
  <si>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</si>
  <si>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</si>
  <si>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</si>
  <si>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</si>
  <si>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</si>
  <si>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</si>
  <si>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</si>
  <si>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</si>
  <si>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</si>
  <si>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</si>
  <si>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</si>
  <si>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</si>
  <si>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</si>
  <si>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</si>
  <si>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</si>
  <si>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</si>
  <si>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</si>
  <si>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</si>
  <si>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</si>
  <si>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</si>
  <si>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</si>
  <si>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</si>
  <si>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</si>
  <si>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</si>
  <si>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</si>
  <si>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</si>
  <si>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</si>
  <si>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</si>
  <si>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</si>
  <si>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</si>
  <si>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</si>
  <si>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</si>
  <si>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</si>
  <si>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</si>
  <si>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</si>
  <si>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</si>
  <si>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</si>
  <si>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</si>
  <si>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</si>
  <si>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</si>
  <si>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</si>
  <si>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</si>
  <si>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</si>
  <si>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</si>
  <si>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</si>
  <si>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</si>
  <si>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</si>
  <si>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</si>
  <si>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</si>
  <si>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</si>
  <si>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</si>
  <si>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</si>
  <si>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</si>
  <si>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</si>
  <si>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</si>
  <si>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</si>
  <si>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</si>
  <si>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</si>
  <si>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</si>
  <si>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</si>
  <si>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</si>
  <si>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</si>
  <si>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</si>
  <si>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</si>
  <si>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</si>
  <si>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</si>
  <si>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</si>
  <si>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</si>
  <si>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</si>
  <si>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</si>
  <si>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</si>
  <si>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</si>
  <si>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</si>
  <si>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</si>
  <si>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</si>
  <si>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</si>
  <si>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</si>
  <si>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</si>
  <si>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</si>
  <si>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</si>
  <si>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</si>
  <si>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</si>
  <si>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</si>
  <si>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</si>
  <si>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</si>
  <si>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</si>
  <si>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</si>
  <si>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</si>
  <si>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</si>
  <si>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</si>
  <si>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</si>
  <si>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</si>
  <si>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</si>
  <si>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</si>
  <si>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</si>
  <si>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</si>
  <si>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</si>
  <si>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</si>
  <si>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</si>
  <si>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</si>
  <si>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</si>
  <si>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</si>
  <si>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</si>
  <si>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</si>
  <si>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</si>
  <si>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</si>
  <si>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</si>
  <si>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</si>
  <si>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</si>
  <si>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</si>
  <si>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</si>
  <si>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</si>
  <si>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</si>
  <si>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</si>
  <si>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</si>
  <si>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</si>
  <si>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</si>
  <si>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</si>
  <si>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</si>
  <si>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</si>
  <si>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</si>
  <si>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</si>
  <si>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</si>
  <si>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</si>
  <si>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</si>
  <si>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</si>
  <si>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</si>
  <si>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</si>
  <si>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</si>
  <si>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</si>
  <si>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</si>
  <si>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</si>
  <si>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</si>
  <si>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</si>
  <si>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</si>
  <si>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</si>
  <si>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</si>
  <si>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</si>
  <si>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</si>
  <si>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</si>
  <si>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</si>
  <si>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</si>
  <si>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</si>
  <si>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</si>
  <si>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</si>
  <si>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</si>
  <si>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</si>
  <si>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</si>
  <si>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</si>
  <si>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</si>
  <si>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</si>
  <si>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</si>
  <si>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</si>
  <si>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</si>
  <si>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</si>
  <si>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</si>
  <si>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</si>
  <si>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</si>
  <si>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</si>
  <si>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</si>
  <si>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</si>
  <si>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</si>
  <si>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</si>
  <si>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</si>
  <si>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</si>
  <si>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</si>
  <si>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</si>
  <si>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</si>
  <si>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</si>
  <si>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</si>
  <si>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</si>
  <si>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</si>
  <si>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</si>
  <si>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</si>
  <si>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</si>
  <si>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</si>
  <si>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</si>
  <si>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</si>
  <si>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</si>
  <si>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</si>
  <si>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</si>
  <si>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</si>
  <si>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</si>
  <si>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</si>
  <si>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</si>
  <si>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</si>
  <si>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</si>
  <si>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</si>
  <si>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</si>
  <si>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</si>
  <si>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</si>
  <si>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</si>
  <si>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</si>
  <si>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</si>
  <si>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</si>
  <si>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</si>
  <si>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</si>
  <si>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</si>
  <si>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</si>
  <si>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</si>
  <si>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</si>
  <si>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</si>
  <si>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</si>
  <si>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</si>
  <si>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</si>
  <si>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</si>
  <si>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</si>
  <si>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</si>
  <si>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</si>
  <si>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</si>
  <si>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</si>
  <si>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</si>
  <si>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</si>
  <si>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</si>
  <si>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</si>
  <si>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</si>
  <si>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</si>
  <si>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</si>
  <si>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</si>
  <si>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</si>
  <si>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</si>
  <si>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</si>
  <si>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</si>
  <si>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</si>
  <si>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</si>
  <si>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</si>
  <si>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</si>
  <si>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</si>
  <si>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</si>
  <si>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</si>
  <si>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</si>
  <si>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</si>
  <si>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</si>
  <si>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</si>
  <si>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</si>
  <si>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</si>
  <si>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</si>
  <si>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</si>
  <si>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</si>
  <si>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</si>
  <si>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</si>
  <si>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</si>
  <si>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</si>
  <si>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</si>
  <si>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</si>
  <si>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</si>
  <si>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</si>
  <si>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</si>
  <si>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</si>
  <si>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</si>
  <si>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</si>
  <si>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</si>
  <si>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</si>
  <si>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</si>
  <si>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</si>
  <si>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</si>
  <si>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</si>
  <si>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</si>
  <si>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</si>
  <si>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</si>
  <si>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</si>
  <si>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</si>
  <si>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</si>
  <si>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</si>
  <si>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</si>
  <si>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</si>
  <si>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</si>
  <si>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</si>
  <si>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</si>
  <si>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</si>
  <si>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</si>
  <si>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</si>
  <si>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</si>
  <si>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</si>
  <si>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</si>
  <si>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</si>
  <si>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</si>
  <si>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</si>
  <si>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</si>
  <si>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</si>
  <si>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</si>
  <si>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</si>
  <si>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</si>
  <si>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</si>
  <si>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</si>
  <si>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</si>
  <si>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</si>
  <si>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</si>
  <si>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</si>
  <si>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</si>
  <si>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</si>
  <si>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</si>
  <si>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</si>
  <si>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</si>
  <si>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</si>
  <si>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</si>
  <si>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</si>
  <si>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</si>
  <si>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</si>
  <si>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</si>
  <si>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</si>
  <si>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</si>
  <si>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</si>
  <si>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</si>
  <si>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</si>
  <si>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</si>
  <si>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</si>
  <si>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</si>
  <si>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</si>
  <si>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</si>
  <si>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</si>
  <si>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</si>
  <si>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</si>
  <si>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</si>
  <si>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</si>
  <si>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</si>
  <si>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</si>
  <si>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</si>
  <si>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</si>
  <si>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</si>
  <si>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</si>
  <si>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</si>
  <si>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</si>
  <si>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</si>
  <si>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</si>
  <si>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</si>
  <si>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</si>
  <si>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</si>
  <si>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</si>
  <si>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</si>
  <si>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</si>
  <si>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</si>
  <si>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</si>
  <si>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</si>
  <si>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</si>
  <si>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</si>
  <si>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</si>
  <si>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</si>
  <si>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</si>
  <si>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</si>
  <si>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</si>
  <si>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</si>
  <si>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</si>
  <si>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</si>
  <si>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</si>
  <si>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</si>
  <si>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</si>
  <si>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</si>
  <si>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</si>
  <si>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</si>
  <si>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</si>
  <si>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</si>
  <si>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</si>
  <si>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</si>
  <si>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</si>
  <si>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</si>
  <si>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</si>
  <si>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</si>
  <si>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</si>
  <si>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</si>
  <si>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</si>
  <si>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</si>
  <si>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</si>
  <si>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</si>
  <si>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</si>
  <si>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</si>
  <si>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</si>
  <si>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</si>
  <si>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</si>
  <si>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</si>
  <si>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</si>
  <si>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</si>
  <si>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</si>
  <si>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</si>
  <si>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</si>
  <si>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</si>
  <si>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</si>
  <si>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</si>
  <si>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</si>
  <si>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</si>
  <si>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</si>
  <si>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</si>
  <si>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</si>
  <si>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</si>
  <si>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</si>
  <si>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</si>
  <si>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</si>
  <si>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</si>
  <si>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</si>
  <si>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</si>
  <si>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</si>
  <si>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</si>
  <si>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</si>
  <si>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</si>
  <si>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</si>
  <si>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</si>
  <si>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</si>
  <si>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</si>
  <si>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</si>
  <si>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</si>
  <si>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</si>
  <si>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</si>
  <si>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</si>
  <si>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</si>
  <si>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</si>
  <si>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</si>
  <si>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</si>
  <si>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</si>
  <si>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</si>
  <si>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</si>
  <si>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</si>
  <si>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</si>
  <si>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</si>
  <si>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</si>
  <si>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</si>
  <si>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</si>
  <si>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</si>
  <si>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</si>
  <si>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</si>
  <si>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</si>
  <si>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</si>
  <si>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</si>
  <si>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</si>
  <si>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</si>
  <si>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</si>
  <si>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</si>
  <si>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</si>
  <si>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</si>
  <si>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</si>
  <si>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</si>
  <si>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</si>
  <si>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</si>
  <si>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</si>
  <si>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</si>
  <si>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</si>
  <si>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</si>
  <si>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</si>
  <si>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</si>
  <si>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</si>
  <si>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</si>
  <si>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</si>
  <si>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</si>
  <si>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</si>
  <si>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</si>
  <si>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</si>
  <si>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</si>
  <si>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</si>
  <si>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</si>
  <si>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</si>
  <si>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</si>
  <si>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</si>
  <si>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</si>
  <si>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</si>
  <si>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</si>
  <si>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</si>
  <si>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</si>
  <si>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</si>
  <si>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</si>
  <si>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</si>
  <si>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</si>
  <si>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</si>
  <si>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</si>
  <si>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</si>
  <si>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</si>
  <si>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</si>
  <si>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</si>
  <si>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</si>
  <si>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</si>
  <si>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</si>
  <si>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</si>
  <si>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</si>
  <si>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</si>
  <si>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</si>
  <si>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</si>
  <si>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</si>
  <si>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</si>
  <si>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</si>
  <si>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</si>
  <si>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</si>
  <si>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</si>
  <si>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</si>
  <si>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</si>
  <si>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</si>
  <si>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</si>
  <si>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</si>
  <si>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</si>
  <si>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</si>
  <si>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</si>
  <si>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</si>
  <si>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</si>
  <si>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</si>
  <si>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</si>
  <si>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</si>
  <si>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</si>
  <si>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</si>
  <si>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</si>
  <si>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</si>
  <si>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</si>
  <si>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</si>
  <si>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</si>
  <si>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</si>
  <si>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</si>
  <si>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</si>
  <si>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</si>
  <si>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</si>
  <si>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</si>
  <si>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</si>
  <si>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</si>
  <si>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</si>
  <si>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</si>
  <si>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</si>
  <si>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</si>
  <si>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</si>
  <si>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</si>
  <si>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</si>
  <si>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</si>
  <si>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</si>
  <si>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</si>
  <si>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</si>
  <si>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</si>
  <si>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</si>
  <si>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</si>
  <si>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</si>
  <si>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</si>
  <si>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</si>
  <si>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</si>
  <si>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</si>
  <si>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</si>
  <si>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</si>
  <si>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</si>
  <si>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</si>
  <si>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</si>
  <si>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</si>
  <si>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</si>
  <si>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</si>
  <si>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</si>
  <si>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</si>
  <si>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</si>
  <si>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</si>
  <si>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</si>
  <si>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</si>
  <si>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</si>
  <si>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</si>
  <si>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</si>
  <si>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</si>
  <si>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</si>
  <si>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</si>
  <si>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</si>
  <si>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</si>
  <si>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</si>
  <si>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</si>
  <si>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</si>
  <si>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</si>
  <si>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</si>
  <si>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</si>
  <si>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</si>
  <si>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</si>
  <si>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</si>
  <si>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</si>
  <si>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</si>
  <si>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</si>
  <si>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</si>
  <si>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</si>
  <si>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</si>
  <si>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</si>
  <si>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</si>
  <si>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</si>
  <si>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</si>
  <si>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</si>
  <si>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</si>
  <si>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</si>
  <si>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</si>
  <si>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</si>
  <si>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</si>
  <si>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</si>
  <si>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</si>
  <si>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</si>
  <si>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</si>
  <si>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</si>
  <si>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</si>
  <si>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</si>
  <si>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</si>
  <si>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</si>
  <si>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</si>
  <si>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</si>
  <si>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</si>
  <si>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</si>
  <si>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</si>
  <si>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</si>
  <si>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</si>
  <si>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</si>
  <si>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</si>
  <si>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</si>
  <si>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</si>
  <si>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</si>
  <si>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</si>
  <si>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</si>
  <si>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</si>
  <si>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</si>
  <si>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</si>
  <si>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</si>
  <si>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</si>
  <si>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</si>
  <si>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</si>
  <si>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</si>
  <si>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</si>
  <si>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</si>
  <si>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</si>
  <si>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</si>
  <si>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</si>
  <si>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</si>
  <si>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</si>
  <si>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</si>
  <si>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</si>
  <si>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</si>
  <si>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</si>
  <si>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</si>
  <si>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</si>
  <si>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</si>
  <si>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</si>
  <si>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</si>
  <si>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</si>
  <si>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</si>
  <si>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</si>
  <si>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</si>
  <si>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</si>
  <si>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</si>
  <si>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</si>
  <si>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</si>
  <si>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</si>
  <si>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</si>
  <si>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</si>
  <si>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</si>
  <si>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</si>
  <si>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</si>
  <si>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</si>
  <si>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</si>
  <si>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</si>
  <si>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</si>
  <si>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</si>
  <si>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</si>
  <si>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</si>
  <si>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</si>
  <si>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</si>
  <si>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</si>
  <si>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</si>
  <si>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</si>
  <si>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</si>
  <si>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</si>
  <si>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</si>
  <si>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</si>
  <si>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</si>
  <si>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</si>
  <si>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</si>
  <si>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</si>
  <si>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</si>
  <si>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</si>
  <si>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</si>
  <si>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</si>
  <si>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</si>
  <si>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</si>
  <si>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</si>
  <si>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</si>
  <si>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</si>
  <si>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</si>
  <si>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</si>
  <si>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</si>
  <si>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</si>
  <si>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</si>
  <si>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</si>
  <si>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</si>
  <si>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</si>
  <si>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</si>
  <si>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</si>
  <si>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</si>
  <si>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</si>
  <si>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</si>
  <si>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</si>
  <si>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</si>
  <si>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</si>
  <si>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</si>
  <si>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</si>
  <si>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</si>
  <si>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</si>
  <si>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</si>
  <si>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</si>
  <si>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</si>
  <si>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</si>
  <si>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</si>
  <si>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</si>
  <si>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</si>
  <si>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</si>
  <si>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</si>
  <si>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</si>
  <si>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</si>
  <si>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</si>
  <si>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</si>
  <si>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</si>
  <si>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</si>
  <si>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</si>
  <si>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</si>
  <si>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</si>
  <si>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</si>
  <si>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</si>
  <si>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</si>
  <si>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</si>
  <si>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</si>
  <si>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</si>
  <si>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</si>
  <si>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</si>
  <si>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</si>
  <si>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</si>
  <si>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</si>
  <si>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</si>
  <si>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</si>
  <si>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</si>
  <si>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</si>
  <si>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</si>
  <si>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</si>
  <si>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</si>
  <si>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</si>
  <si>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</si>
  <si>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</si>
  <si>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</si>
  <si>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</si>
  <si>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</si>
  <si>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</si>
  <si>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</si>
  <si>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</si>
  <si>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</si>
  <si>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</si>
  <si>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</si>
  <si>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</si>
  <si>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</si>
  <si>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</si>
  <si>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</si>
  <si>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</si>
  <si>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</si>
  <si>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</si>
  <si>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</si>
  <si>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</si>
  <si>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</si>
  <si>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</si>
  <si>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</si>
  <si>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</si>
  <si>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</si>
  <si>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</si>
  <si>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</si>
  <si>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</si>
  <si>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</si>
  <si>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</si>
  <si>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</si>
  <si>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</si>
  <si>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</si>
  <si>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</si>
  <si>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</si>
  <si>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</si>
  <si>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</si>
  <si>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</si>
  <si>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</si>
  <si>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</si>
  <si>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</si>
  <si>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</si>
  <si>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</si>
  <si>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</si>
  <si>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</si>
  <si>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</si>
  <si>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</si>
  <si>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</si>
  <si>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</si>
  <si>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</si>
  <si>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</si>
  <si>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</si>
  <si>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</si>
  <si>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</si>
  <si>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</si>
  <si>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</si>
  <si>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</si>
  <si>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</si>
  <si>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</si>
  <si>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</si>
  <si>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</si>
  <si>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</si>
  <si>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</si>
  <si>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</si>
  <si>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</si>
  <si>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</si>
  <si>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</si>
  <si>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</si>
  <si>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</si>
  <si>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</si>
  <si>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</si>
  <si>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</si>
  <si>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</si>
  <si>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</si>
  <si>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</si>
  <si>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</si>
  <si>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</si>
  <si>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</si>
  <si>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</si>
  <si>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</si>
  <si>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</si>
  <si>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</si>
  <si>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</si>
  <si>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</si>
  <si>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</si>
  <si>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</si>
  <si>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</si>
  <si>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</si>
  <si>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</si>
  <si>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</si>
  <si>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</si>
  <si>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</si>
  <si>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</si>
  <si>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</si>
  <si>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</si>
  <si>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</si>
  <si>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</si>
  <si>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</si>
  <si>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</si>
  <si>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</si>
  <si>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</si>
  <si>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</si>
  <si>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</si>
  <si>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</si>
  <si>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</si>
  <si>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</si>
  <si>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</si>
  <si>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</si>
  <si>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</si>
  <si>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</si>
  <si>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</si>
  <si>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</si>
  <si>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</si>
  <si>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</si>
  <si>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</si>
  <si>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</si>
  <si>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</si>
  <si>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</si>
  <si>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</si>
  <si>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</si>
  <si>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</si>
  <si>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</si>
  <si>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</si>
  <si>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</si>
  <si>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</si>
  <si>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</si>
  <si>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</si>
  <si>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</si>
  <si>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</si>
  <si>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</si>
  <si>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</si>
  <si>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</si>
  <si>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</si>
  <si>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</si>
  <si>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</si>
  <si>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</si>
  <si>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</si>
  <si>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</si>
  <si>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</si>
  <si>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</si>
  <si>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</si>
  <si>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</si>
  <si>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</si>
  <si>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</si>
  <si>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</si>
  <si>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</si>
  <si>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</si>
  <si>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</si>
  <si>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</si>
  <si>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</si>
  <si>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</si>
  <si>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</si>
  <si>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</si>
  <si>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</si>
  <si>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</si>
  <si>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</si>
  <si>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</si>
  <si>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</si>
  <si>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</si>
  <si>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</si>
  <si>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</si>
  <si>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</si>
  <si>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</si>
  <si>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</si>
  <si>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</si>
  <si>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</si>
  <si>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</si>
  <si>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</si>
  <si>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</si>
  <si>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</si>
  <si>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</si>
  <si>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</si>
  <si>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</si>
  <si>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</si>
  <si>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</si>
  <si>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</si>
  <si>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</si>
  <si>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</si>
  <si>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</si>
  <si>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</si>
  <si>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</si>
  <si>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</si>
  <si>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</si>
  <si>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</si>
  <si>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</si>
  <si>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</si>
  <si>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</si>
  <si>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</si>
  <si>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</si>
  <si>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</si>
  <si>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</si>
  <si>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</si>
  <si>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</si>
  <si>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</si>
  <si>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</si>
  <si>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</si>
  <si>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</si>
  <si>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</si>
  <si>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</si>
  <si>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</si>
  <si>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</si>
  <si>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</si>
  <si>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</si>
  <si>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</si>
  <si>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</si>
  <si>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</si>
  <si>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</si>
  <si>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</si>
  <si>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</si>
  <si>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</si>
  <si>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</si>
  <si>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</si>
  <si>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</si>
  <si>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</si>
  <si>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</si>
  <si>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</si>
  <si>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</si>
  <si>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</si>
  <si>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</si>
  <si>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</si>
  <si>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</si>
  <si>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</si>
  <si>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</si>
  <si>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</si>
  <si>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</si>
  <si>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</si>
  <si>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</si>
  <si>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</si>
  <si>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</si>
  <si>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</si>
  <si>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</si>
  <si>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</si>
  <si>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</si>
  <si>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</si>
  <si>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</si>
  <si>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</si>
  <si>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</si>
  <si>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</si>
  <si>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</si>
  <si>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</si>
  <si>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</si>
  <si>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</si>
  <si>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</si>
  <si>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</si>
  <si>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</si>
  <si>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</si>
  <si>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</si>
  <si>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</si>
  <si>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</si>
  <si>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</si>
  <si>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</si>
  <si>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</si>
  <si>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</si>
  <si>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</si>
  <si>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</si>
  <si>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</si>
  <si>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</si>
  <si>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</si>
  <si>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</si>
  <si>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</si>
  <si>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</si>
  <si>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</si>
  <si>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</si>
  <si>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</si>
  <si>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</si>
  <si>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</si>
  <si>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</si>
  <si>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</si>
  <si>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</si>
  <si>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</si>
  <si>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</si>
  <si>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</si>
  <si>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</si>
  <si>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</si>
  <si>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</si>
  <si>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</si>
  <si>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</si>
  <si>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</si>
  <si>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</si>
  <si>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</si>
  <si>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</si>
  <si>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</si>
  <si>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</si>
  <si>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</si>
  <si>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</si>
  <si>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</si>
  <si>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</si>
  <si>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</si>
  <si>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</si>
  <si>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</si>
  <si>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</si>
  <si>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</si>
  <si>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</si>
  <si>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</si>
  <si>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</si>
  <si>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</si>
  <si>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</si>
  <si>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</si>
  <si>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</si>
  <si>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</si>
  <si>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</si>
  <si>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</si>
  <si>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</si>
  <si>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</si>
  <si>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</si>
  <si>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</si>
  <si>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</si>
  <si>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</si>
  <si>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</si>
  <si>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</si>
  <si>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</si>
  <si>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</si>
  <si>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</si>
  <si>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</si>
  <si>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</si>
  <si>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</si>
  <si>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</si>
  <si>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</si>
  <si>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</si>
  <si>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</si>
  <si>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</si>
  <si>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</si>
  <si>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</si>
  <si>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</si>
  <si>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</si>
  <si>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</si>
  <si>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</si>
  <si>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</si>
  <si>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</si>
  <si>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</si>
  <si>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</si>
  <si>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</si>
  <si>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</si>
  <si>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</si>
  <si>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</si>
  <si>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</si>
  <si>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</si>
  <si>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</si>
  <si>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</si>
  <si>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</si>
  <si>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</si>
  <si>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</si>
  <si>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</si>
  <si>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</si>
  <si>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</si>
  <si>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</si>
  <si>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</si>
  <si>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</si>
  <si>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</si>
  <si>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</si>
  <si>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</si>
  <si>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</si>
  <si>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</si>
  <si>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</si>
  <si>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</si>
  <si>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</si>
  <si>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</si>
  <si>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</si>
  <si>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</si>
  <si>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</si>
  <si>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</si>
  <si>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</si>
  <si>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</si>
  <si>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</si>
  <si>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</si>
  <si>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</si>
  <si>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</si>
  <si>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</si>
  <si>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</si>
  <si>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</si>
  <si>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</si>
  <si>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</si>
  <si>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</si>
  <si>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</si>
  <si>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</si>
  <si>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</si>
  <si>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</si>
  <si>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</si>
  <si>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</si>
  <si>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</si>
  <si>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</si>
  <si>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</si>
  <si>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</si>
  <si>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</si>
  <si>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</si>
  <si>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</si>
  <si>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</si>
  <si>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</si>
  <si>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</si>
  <si>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</si>
  <si>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</si>
  <si>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</si>
  <si>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</si>
  <si>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</si>
  <si>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</si>
  <si>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</si>
  <si>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</si>
  <si>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</si>
  <si>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</si>
  <si>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</si>
  <si>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</si>
  <si>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</si>
  <si>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</si>
  <si>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</si>
  <si>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</si>
  <si>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</si>
  <si>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</si>
  <si>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</si>
  <si>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</si>
  <si>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</si>
  <si>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</si>
  <si>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</si>
  <si>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</si>
  <si>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</si>
  <si>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</si>
  <si>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</si>
  <si>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</si>
  <si>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</si>
  <si>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</si>
  <si>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</si>
  <si>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</si>
  <si>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</si>
  <si>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</si>
  <si>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</si>
  <si>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</si>
  <si>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</si>
  <si>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</si>
  <si>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</si>
  <si>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</si>
  <si>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</si>
  <si>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</si>
  <si>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</si>
  <si>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</si>
  <si>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</si>
  <si>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</si>
  <si>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</si>
  <si>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</si>
  <si>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</si>
  <si>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</si>
  <si>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</si>
  <si>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</si>
  <si>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</si>
  <si>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</si>
  <si>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</si>
  <si>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</si>
  <si>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</si>
  <si>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</si>
  <si>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</si>
  <si>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</si>
  <si>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</si>
  <si>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</si>
  <si>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</si>
  <si>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</si>
  <si>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</si>
  <si>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</si>
  <si>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</si>
  <si>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</si>
  <si>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</si>
  <si>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</si>
  <si>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</si>
  <si>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</si>
  <si>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</si>
  <si>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</si>
  <si>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</si>
  <si>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</si>
  <si>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</si>
  <si>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</si>
  <si>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</si>
  <si>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</si>
  <si>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</si>
  <si>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</si>
  <si>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</si>
  <si>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</si>
  <si>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</si>
  <si>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</si>
  <si>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</si>
  <si>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</si>
  <si>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</si>
  <si>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</si>
  <si>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</si>
  <si>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</si>
  <si>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</si>
  <si>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</si>
  <si>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</si>
  <si>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</si>
  <si>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</si>
  <si>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</si>
  <si>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</si>
  <si>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</si>
  <si>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</si>
  <si>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</si>
  <si>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</si>
  <si>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</si>
  <si>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</si>
  <si>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</si>
  <si>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</si>
  <si>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</si>
  <si>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</si>
  <si>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</si>
  <si>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</si>
  <si>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</si>
  <si>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</si>
  <si>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</si>
  <si>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</si>
  <si>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</si>
  <si>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</si>
  <si>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</si>
  <si>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</si>
  <si>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</si>
  <si>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</si>
  <si>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</si>
  <si>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</si>
  <si>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</si>
  <si>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</si>
  <si>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</si>
  <si>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</si>
  <si>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</si>
  <si>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</si>
  <si>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</si>
  <si>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</si>
  <si>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</si>
  <si>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</si>
  <si>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</si>
  <si>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</si>
  <si>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</si>
  <si>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</si>
  <si>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</si>
  <si>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</si>
  <si>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</si>
  <si>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</si>
  <si>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</si>
  <si>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</si>
  <si>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</si>
  <si>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</si>
  <si>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</si>
  <si>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</si>
  <si>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</si>
  <si>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</si>
  <si>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</si>
  <si>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</si>
  <si>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</si>
  <si>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</si>
  <si>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</si>
  <si>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</si>
  <si>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</si>
  <si>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</si>
  <si>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</si>
  <si>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</si>
  <si>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</si>
  <si>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</si>
  <si>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</si>
  <si>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</si>
  <si>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</si>
  <si>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</si>
  <si>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</si>
  <si>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</si>
  <si>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</si>
  <si>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</si>
  <si>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</si>
  <si>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</si>
  <si>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</si>
  <si>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</si>
  <si>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</si>
  <si>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</si>
  <si>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</si>
  <si>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</si>
  <si>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</si>
  <si>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</si>
  <si>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</si>
  <si>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</si>
  <si>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</si>
  <si>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</si>
  <si>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</si>
  <si>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</si>
  <si>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</si>
  <si>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</si>
  <si>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</si>
  <si>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</si>
  <si>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</si>
  <si>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</si>
  <si>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</si>
  <si>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</si>
  <si>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</si>
  <si>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</si>
  <si>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</si>
  <si>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</si>
  <si>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</si>
  <si>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</si>
  <si>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</si>
  <si>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</si>
  <si>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</si>
  <si>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</si>
  <si>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</si>
  <si>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</si>
  <si>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</si>
  <si>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</si>
  <si>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</si>
  <si>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</si>
  <si>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</si>
  <si>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</si>
  <si>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</si>
  <si>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</si>
  <si>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</si>
  <si>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</si>
  <si>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</si>
  <si>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</si>
  <si>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</si>
  <si>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</si>
  <si>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</si>
  <si>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</si>
  <si>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</si>
  <si>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</si>
  <si>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</si>
  <si>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</si>
  <si>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</si>
  <si>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</si>
  <si>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</si>
  <si>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</si>
  <si>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</si>
  <si>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</si>
  <si>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</si>
  <si>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</si>
  <si>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</si>
  <si>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</si>
  <si>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</si>
  <si>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</si>
  <si>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</si>
  <si>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</si>
  <si>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</si>
  <si>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</si>
  <si>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</si>
  <si>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</si>
  <si>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</si>
  <si>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</si>
  <si>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</si>
  <si>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</si>
  <si>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</si>
  <si>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</si>
  <si>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</si>
  <si>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</si>
  <si>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</si>
  <si>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</si>
  <si>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</si>
  <si>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</si>
  <si>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</si>
  <si>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</si>
  <si>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</si>
  <si>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</si>
  <si>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</si>
  <si>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</si>
  <si>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</si>
  <si>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</si>
  <si>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</si>
  <si>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</si>
  <si>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</si>
  <si>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</si>
  <si>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</si>
  <si>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</si>
  <si>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</si>
  <si>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</si>
  <si>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</si>
  <si>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</si>
  <si>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</si>
  <si>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</si>
  <si>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</si>
  <si>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</si>
  <si>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</si>
  <si>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</si>
  <si>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</si>
  <si>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</si>
  <si>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</si>
  <si>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</si>
  <si>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</si>
  <si>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</si>
  <si>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</si>
  <si>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</si>
  <si>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</si>
  <si>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</si>
  <si>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</si>
  <si>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</si>
  <si>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</si>
  <si>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</si>
  <si>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</si>
  <si>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</si>
  <si>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</si>
  <si>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</si>
  <si>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</si>
  <si>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</si>
  <si>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</si>
  <si>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</si>
  <si>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</si>
  <si>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</si>
  <si>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</si>
  <si>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</si>
  <si>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</si>
  <si>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</si>
  <si>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</si>
  <si>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</si>
  <si>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</si>
  <si>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</si>
  <si>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</si>
  <si>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</si>
  <si>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</si>
  <si>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</si>
  <si>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</si>
  <si>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</si>
  <si>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</si>
  <si>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</si>
  <si>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</si>
  <si>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</si>
  <si>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</si>
  <si>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</si>
  <si>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</si>
  <si>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</si>
  <si>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</si>
  <si>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</si>
  <si>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</si>
  <si>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</si>
  <si>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</si>
  <si>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</si>
  <si>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</si>
  <si>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</si>
  <si>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</si>
  <si>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</si>
  <si>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</si>
  <si>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</si>
  <si>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</si>
  <si>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</si>
  <si>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</si>
  <si>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</si>
  <si>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</si>
  <si>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</si>
  <si>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</si>
  <si>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</si>
  <si>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</si>
  <si>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</si>
  <si>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</si>
  <si>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</si>
  <si>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</si>
  <si>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</si>
  <si>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</si>
  <si>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</si>
  <si>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</si>
  <si>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</si>
  <si>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</si>
  <si>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</si>
  <si>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</si>
  <si>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</si>
  <si>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</si>
  <si>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</si>
  <si>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</si>
  <si>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</si>
  <si>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</si>
  <si>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</si>
  <si>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</si>
  <si>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</si>
  <si>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</si>
  <si>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</si>
  <si>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</si>
  <si>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</si>
  <si>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</si>
  <si>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</si>
  <si>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</si>
  <si>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</si>
  <si>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</si>
  <si>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</si>
  <si>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</si>
  <si>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</si>
  <si>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</si>
  <si>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</si>
  <si>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</si>
  <si>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</si>
  <si>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</si>
  <si>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</si>
  <si>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</si>
  <si>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</si>
  <si>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</si>
  <si>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</si>
  <si>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</si>
  <si>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</si>
  <si>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</si>
  <si>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</si>
  <si>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</si>
  <si>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</si>
  <si>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</si>
  <si>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</si>
  <si>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</si>
  <si>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</si>
  <si>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</si>
  <si>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</si>
  <si>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</si>
  <si>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</si>
  <si>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</si>
  <si>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</si>
  <si>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</si>
  <si>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</si>
  <si>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</si>
  <si>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</si>
  <si>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</si>
  <si>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</si>
  <si>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</si>
  <si>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</si>
  <si>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</si>
  <si>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</si>
  <si>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</si>
  <si>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</si>
  <si>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</si>
  <si>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</si>
  <si>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</si>
  <si>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</si>
  <si>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</si>
  <si>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</si>
  <si>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</si>
  <si>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</si>
  <si>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</si>
  <si>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</si>
  <si>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</si>
  <si>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</si>
  <si>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</si>
  <si>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</si>
  <si>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</si>
  <si>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</si>
  <si>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</si>
  <si>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</si>
  <si>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</si>
  <si>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</si>
  <si>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</si>
  <si>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</si>
  <si>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</si>
  <si>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</si>
  <si>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</si>
  <si>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</si>
  <si>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</si>
  <si>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</si>
  <si>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</si>
  <si>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</si>
  <si>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</si>
  <si>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</si>
  <si>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</si>
  <si>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</si>
  <si>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</si>
  <si>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</si>
  <si>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</si>
  <si>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</si>
  <si>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</si>
  <si>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</si>
  <si>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</si>
  <si>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</si>
  <si>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</si>
  <si>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</si>
  <si>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</si>
  <si>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</si>
  <si>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</si>
  <si>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</si>
  <si>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</si>
  <si>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</si>
  <si>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</si>
  <si>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</si>
  <si>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</si>
  <si>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</si>
  <si>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</si>
  <si>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</si>
  <si>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</si>
  <si>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</si>
  <si>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</si>
  <si>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</si>
  <si>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</si>
  <si>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</si>
  <si>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</si>
  <si>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</si>
  <si>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</si>
  <si>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</si>
  <si>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</si>
  <si>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</si>
  <si>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</si>
  <si>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</si>
  <si>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</si>
  <si>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</si>
  <si>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</si>
  <si>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</si>
  <si>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</si>
  <si>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</si>
  <si>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</si>
  <si>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</si>
  <si>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</si>
  <si>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</si>
  <si>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</si>
  <si>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</si>
  <si>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</si>
  <si>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</si>
  <si>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</si>
  <si>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</si>
  <si>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</si>
  <si>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</si>
  <si>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</si>
  <si>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</si>
  <si>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</si>
  <si>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</si>
  <si>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</si>
  <si>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</si>
  <si>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</si>
  <si>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</si>
  <si>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</si>
  <si>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</si>
  <si>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</si>
  <si>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</si>
  <si>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</si>
  <si>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</si>
  <si>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</si>
  <si>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</si>
  <si>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</si>
  <si>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</si>
  <si>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</si>
  <si>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</si>
  <si>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</si>
  <si>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</si>
  <si>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</si>
  <si>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</si>
  <si>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</si>
  <si>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</si>
  <si>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</si>
  <si>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</si>
  <si>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</si>
  <si>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</si>
  <si>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</si>
  <si>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</si>
  <si>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</si>
  <si>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</si>
  <si>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</si>
  <si>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</si>
  <si>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</si>
  <si>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</si>
  <si>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</si>
  <si>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</si>
  <si>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</si>
  <si>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</si>
  <si>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</si>
  <si>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</si>
  <si>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</si>
  <si>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</si>
  <si>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</si>
  <si>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</si>
  <si>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</si>
  <si>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</si>
  <si>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</si>
  <si>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</si>
  <si>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</si>
  <si>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</si>
  <si>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</si>
  <si>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</si>
  <si>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</si>
  <si>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</si>
  <si>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</si>
  <si>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</si>
  <si>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</si>
  <si>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</si>
  <si>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</si>
  <si>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</si>
  <si>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</si>
  <si>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</si>
  <si>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</si>
  <si>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</si>
  <si>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</si>
  <si>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</si>
  <si>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</si>
  <si>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</si>
  <si>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</si>
  <si>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</si>
  <si>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</si>
  <si>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</si>
  <si>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</si>
  <si>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</si>
  <si>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</si>
  <si>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</si>
  <si>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</si>
  <si>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</si>
  <si>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</si>
  <si>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</si>
  <si>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</si>
  <si>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</si>
  <si>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</si>
  <si>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</si>
  <si>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</si>
  <si>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</si>
  <si>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</si>
  <si>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</si>
  <si>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</si>
  <si>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</si>
  <si>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</si>
  <si>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</si>
  <si>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</si>
  <si>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</si>
  <si>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</si>
  <si>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</si>
  <si>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</si>
  <si>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</si>
  <si>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</si>
  <si>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</si>
  <si>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</si>
  <si>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</si>
  <si>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</si>
  <si>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</si>
  <si>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</si>
  <si>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</si>
  <si>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</si>
  <si>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</si>
  <si>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</si>
  <si>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</si>
  <si>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</si>
  <si>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</si>
  <si>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</si>
  <si>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</si>
  <si>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</si>
  <si>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</si>
  <si>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</si>
  <si>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</si>
  <si>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</si>
  <si>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</si>
  <si>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</si>
  <si>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</si>
  <si>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</si>
  <si>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</si>
  <si>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</si>
  <si>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</si>
  <si>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</si>
  <si>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</si>
  <si>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</si>
  <si>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</si>
  <si>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</si>
  <si>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</si>
  <si>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</si>
  <si>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</si>
  <si>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</si>
  <si>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</si>
  <si>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</si>
  <si>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</si>
  <si>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</si>
  <si>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</si>
  <si>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</si>
  <si>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</si>
  <si>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</si>
  <si>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</si>
  <si>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</si>
  <si>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</si>
  <si>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</si>
  <si>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</si>
  <si>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</si>
  <si>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</si>
  <si>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</si>
  <si>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</si>
  <si>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</si>
  <si>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</si>
  <si>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</si>
  <si>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</si>
  <si>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</si>
  <si>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</si>
  <si>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</si>
  <si>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</si>
  <si>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</si>
  <si>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</si>
  <si>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</si>
  <si>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</si>
  <si>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</si>
  <si>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</si>
  <si>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</si>
  <si>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</si>
  <si>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</si>
  <si>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</si>
  <si>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</si>
  <si>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</si>
  <si>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</si>
  <si>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</si>
  <si>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</si>
  <si>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</si>
  <si>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</si>
  <si>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</si>
  <si>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</si>
  <si>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</si>
  <si>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</si>
  <si>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</si>
  <si>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</si>
  <si>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</si>
  <si>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</si>
  <si>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</si>
  <si>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</si>
  <si>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</si>
  <si>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</si>
  <si>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</si>
  <si>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</si>
  <si>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</si>
  <si>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</si>
  <si>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</si>
  <si>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</si>
  <si>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</si>
  <si>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</si>
  <si>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</si>
  <si>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</si>
  <si>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</si>
  <si>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</si>
  <si>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</si>
  <si>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</si>
  <si>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</si>
  <si>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</si>
  <si>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</si>
  <si>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</si>
  <si>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</si>
  <si>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</si>
  <si>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</si>
  <si>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</si>
  <si>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</si>
  <si>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</si>
  <si>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</si>
  <si>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</si>
  <si>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</si>
  <si>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</si>
  <si>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</si>
  <si>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</si>
  <si>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</si>
  <si>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</si>
  <si>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</si>
  <si>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</si>
  <si>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</si>
  <si>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</si>
  <si>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</si>
  <si>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</si>
  <si>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</si>
  <si>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</si>
  <si>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</si>
  <si>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</si>
  <si>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</si>
  <si>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</si>
  <si>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</si>
  <si>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</si>
  <si>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</si>
  <si>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</si>
  <si>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</si>
  <si>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</si>
  <si>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</si>
  <si>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</si>
  <si>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</si>
  <si>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</si>
  <si>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</si>
  <si>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</si>
  <si>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</si>
  <si>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</si>
  <si>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</si>
  <si>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</si>
  <si>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</si>
  <si>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</si>
  <si>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</si>
  <si>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</si>
  <si>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</si>
  <si>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</si>
  <si>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</si>
  <si>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</si>
  <si>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</si>
  <si>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</si>
  <si>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</si>
  <si>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</si>
  <si>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</si>
  <si>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</si>
  <si>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</si>
  <si>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</si>
  <si>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</si>
  <si>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</si>
  <si>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</si>
  <si>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</si>
  <si>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</si>
  <si>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</si>
  <si>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</si>
  <si>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</si>
  <si>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</si>
  <si>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</si>
  <si>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</si>
  <si>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</si>
  <si>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</si>
  <si>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</si>
  <si>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</si>
  <si>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</si>
  <si>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</si>
  <si>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</si>
  <si>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</si>
  <si>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</si>
  <si>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</si>
  <si>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</si>
  <si>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</si>
  <si>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</si>
  <si>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</si>
  <si>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</si>
  <si>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</si>
  <si>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</si>
  <si>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</si>
  <si>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</si>
  <si>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</si>
  <si>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</si>
  <si>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</si>
  <si>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</si>
  <si>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</si>
  <si>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</si>
  <si>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</si>
  <si>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</si>
  <si>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</si>
  <si>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</si>
  <si>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</si>
  <si>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</si>
  <si>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</si>
  <si>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</si>
  <si>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</si>
  <si>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</si>
  <si>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</si>
  <si>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</si>
  <si>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</si>
  <si>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</si>
  <si>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</si>
  <si>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</si>
  <si>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</si>
  <si>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</si>
  <si>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</si>
  <si>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</si>
  <si>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</si>
  <si>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</si>
  <si>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</si>
  <si>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</si>
  <si>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</si>
  <si>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</si>
  <si>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</si>
  <si>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</si>
  <si>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</si>
  <si>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</si>
  <si>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</si>
  <si>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</si>
  <si>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</si>
  <si>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</si>
  <si>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</si>
  <si>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</si>
  <si>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</si>
  <si>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</si>
  <si>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</si>
  <si>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</si>
  <si>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</si>
  <si>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</si>
  <si>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</si>
  <si>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</si>
  <si>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</si>
  <si>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</si>
  <si>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</si>
  <si>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</si>
  <si>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</si>
  <si>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</si>
  <si>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</si>
  <si>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</si>
  <si>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</si>
  <si>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</si>
  <si>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</si>
  <si>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</si>
  <si>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</si>
  <si>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</si>
  <si>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</si>
  <si>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</si>
  <si>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</si>
  <si>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</si>
  <si>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</si>
  <si>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</si>
  <si>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</si>
  <si>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</si>
  <si>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</si>
  <si>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</si>
  <si>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</si>
  <si>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</si>
  <si>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</si>
  <si>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</si>
  <si>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</si>
  <si>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</si>
  <si>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</si>
  <si>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</si>
  <si>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</si>
  <si>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</si>
  <si>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</si>
  <si>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</si>
  <si>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</si>
  <si>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</si>
  <si>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</si>
  <si>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</si>
  <si>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</si>
  <si>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</si>
  <si>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</si>
  <si>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</si>
  <si>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</si>
  <si>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</si>
  <si>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</si>
  <si>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</si>
  <si>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</si>
  <si>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</si>
  <si>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</si>
  <si>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</si>
  <si>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</si>
  <si>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</si>
  <si>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</si>
  <si>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</si>
  <si>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</si>
  <si>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</si>
  <si>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</si>
  <si>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</si>
  <si>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</si>
  <si>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</si>
  <si>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</si>
  <si>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</si>
  <si>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</si>
  <si>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</si>
  <si>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</si>
  <si>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</si>
  <si>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</si>
  <si>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</si>
  <si>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</si>
  <si>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</si>
  <si>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</si>
  <si>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</si>
  <si>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</si>
  <si>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</si>
  <si>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</si>
  <si>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</si>
  <si>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</si>
  <si>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</si>
  <si>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</si>
  <si>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</si>
  <si>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</si>
  <si>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</si>
  <si>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</si>
  <si>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</si>
  <si>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</si>
  <si>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</si>
  <si>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</si>
  <si>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</si>
  <si>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</si>
  <si>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</si>
  <si>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</si>
  <si>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</si>
  <si>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</si>
  <si>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</si>
  <si>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</si>
  <si>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</si>
  <si>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</si>
  <si>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</si>
  <si>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</si>
  <si>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</si>
  <si>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</si>
  <si>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</si>
  <si>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</si>
  <si>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</si>
  <si>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</si>
  <si>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</si>
  <si>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</si>
  <si>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</si>
  <si>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</si>
  <si>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</si>
  <si>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</si>
  <si>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</si>
  <si>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</si>
  <si>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</si>
  <si>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</si>
  <si>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</si>
  <si>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</si>
  <si>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</si>
  <si>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</si>
  <si>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</si>
  <si>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</si>
  <si>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</si>
  <si>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</si>
  <si>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</si>
  <si>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</si>
  <si>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</si>
  <si>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</si>
  <si>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</si>
  <si>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</si>
  <si>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</si>
  <si>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</si>
  <si>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</si>
  <si>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</si>
  <si>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</si>
  <si>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</si>
  <si>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</si>
  <si>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</si>
  <si>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</si>
  <si>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</si>
  <si>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</si>
  <si>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</si>
  <si>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</si>
  <si>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</si>
  <si>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</si>
  <si>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</si>
  <si>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</si>
  <si>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</si>
  <si>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</si>
  <si>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</si>
  <si>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</si>
  <si>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</si>
  <si>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</si>
  <si>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</si>
  <si>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</si>
  <si>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</si>
  <si>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</si>
  <si>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</si>
  <si>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</si>
  <si>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</si>
  <si>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</si>
  <si>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</si>
  <si>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</si>
  <si>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</si>
  <si>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</si>
  <si>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</si>
  <si>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</si>
  <si>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</si>
  <si>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</si>
  <si>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</si>
  <si>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</si>
  <si>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</si>
  <si>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</si>
  <si>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</si>
  <si>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</si>
  <si>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</si>
  <si>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</si>
  <si>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</si>
  <si>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</si>
  <si>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</si>
  <si>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</si>
  <si>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</si>
  <si>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</si>
  <si>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</si>
  <si>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</si>
  <si>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</si>
  <si>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</si>
  <si>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</si>
  <si>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</si>
  <si>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</si>
  <si>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</si>
  <si>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</si>
  <si>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</si>
  <si>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</si>
  <si>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</si>
  <si>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</si>
  <si>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</si>
  <si>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</si>
  <si>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</si>
  <si>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</si>
  <si>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</si>
  <si>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</si>
  <si>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</si>
  <si>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</si>
  <si>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</si>
  <si>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</si>
  <si>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</si>
  <si>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</si>
  <si>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</si>
  <si>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</si>
  <si>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</si>
  <si>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</si>
  <si>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</si>
  <si>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</si>
  <si>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</si>
  <si>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</si>
  <si>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</si>
  <si>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</si>
  <si>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</si>
  <si>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</si>
  <si>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</si>
  <si>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</si>
  <si>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</si>
  <si>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</si>
  <si>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</si>
  <si>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</si>
  <si>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</si>
  <si>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</si>
  <si>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</si>
  <si>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</si>
  <si>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</si>
  <si>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</si>
  <si>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</si>
  <si>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</si>
  <si>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</si>
  <si>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</si>
  <si>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</si>
  <si>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</si>
  <si>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</si>
  <si>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</si>
  <si>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</si>
  <si>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</si>
  <si>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</si>
  <si>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</si>
  <si>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</si>
  <si>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</si>
  <si>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</si>
  <si>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</si>
  <si>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</si>
  <si>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</si>
  <si>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</si>
  <si>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</si>
  <si>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</si>
  <si>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</si>
  <si>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</si>
  <si>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</si>
  <si>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</si>
  <si>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</si>
  <si>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</si>
  <si>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</si>
  <si>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</si>
  <si>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</si>
  <si>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</si>
  <si>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</si>
  <si>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</si>
  <si>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</si>
  <si>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</si>
  <si>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</si>
  <si>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</si>
  <si>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</si>
  <si>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</si>
  <si>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</si>
  <si>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</si>
  <si>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</si>
  <si>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</si>
  <si>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</si>
  <si>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</si>
  <si>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</si>
  <si>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</si>
  <si>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</si>
  <si>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</si>
  <si>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</si>
  <si>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</si>
  <si>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</si>
  <si>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</si>
  <si>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</si>
  <si>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</si>
  <si>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</si>
  <si>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</si>
  <si>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</si>
  <si>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</si>
  <si>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</si>
  <si>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</si>
  <si>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</si>
  <si>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</si>
  <si>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</si>
  <si>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</si>
  <si>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</si>
  <si>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</si>
  <si>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</si>
  <si>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</si>
  <si>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</si>
  <si>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</si>
  <si>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</si>
  <si>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</si>
  <si>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</si>
  <si>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</si>
  <si>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</si>
  <si>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</si>
  <si>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</si>
  <si>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</si>
  <si>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</si>
  <si>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</si>
  <si>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</si>
  <si>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</si>
  <si>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</si>
  <si>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</si>
  <si>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</si>
  <si>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</si>
  <si>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</si>
  <si>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</si>
  <si>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</si>
  <si>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</si>
  <si>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</si>
  <si>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</si>
  <si>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</si>
  <si>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</si>
  <si>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</si>
  <si>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</si>
  <si>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</si>
  <si>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</si>
  <si>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</si>
  <si>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</si>
  <si>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</si>
  <si>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</si>
  <si>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</si>
  <si>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</si>
  <si>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</si>
  <si>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</si>
  <si>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</si>
  <si>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</si>
  <si>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</si>
  <si>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</si>
  <si>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</si>
  <si>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</si>
  <si>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</si>
  <si>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</si>
  <si>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</si>
  <si>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</si>
  <si>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</si>
  <si>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</si>
  <si>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</si>
  <si>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</si>
  <si>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</si>
  <si>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</si>
  <si>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</si>
  <si>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</si>
  <si>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</si>
  <si>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</si>
  <si>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</si>
  <si>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</si>
  <si>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</si>
  <si>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</si>
  <si>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</si>
  <si>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</si>
  <si>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</si>
  <si>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</si>
  <si>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</si>
  <si>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</si>
  <si>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</si>
  <si>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</si>
  <si>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</si>
  <si>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</si>
  <si>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</si>
  <si>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</si>
  <si>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</si>
  <si>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</si>
  <si>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</si>
  <si>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</si>
  <si>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</si>
  <si>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</si>
  <si>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</si>
  <si>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</si>
  <si>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</si>
  <si>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</si>
  <si>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</si>
  <si>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</si>
  <si>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</si>
  <si>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</si>
  <si>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</si>
  <si>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</si>
  <si>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</si>
  <si>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</si>
  <si>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</si>
  <si>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</si>
  <si>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</si>
  <si>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</si>
  <si>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</si>
  <si>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</si>
  <si>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</si>
  <si>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</si>
  <si>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</si>
  <si>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</si>
  <si>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</si>
  <si>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</si>
  <si>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</si>
  <si>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</si>
  <si>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</si>
  <si>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</si>
  <si>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</si>
  <si>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</si>
  <si>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</si>
  <si>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</si>
  <si>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</si>
  <si>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</si>
  <si>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</si>
  <si>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</si>
  <si>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</si>
  <si>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</si>
  <si>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</si>
  <si>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</si>
  <si>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</si>
  <si>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</si>
  <si>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</si>
  <si>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</si>
  <si>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</si>
  <si>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</si>
  <si>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</si>
  <si>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</si>
  <si>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</si>
  <si>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</si>
  <si>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</si>
  <si>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</si>
  <si>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</si>
  <si>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</si>
  <si>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</si>
  <si>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</si>
  <si>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</si>
  <si>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</si>
  <si>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</si>
  <si>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</si>
  <si>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</si>
  <si>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</si>
  <si>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</si>
  <si>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</si>
  <si>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</si>
  <si>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</si>
  <si>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</si>
  <si>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</si>
  <si>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</si>
  <si>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</si>
  <si>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</si>
  <si>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</si>
  <si>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</si>
  <si>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</si>
  <si>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</si>
  <si>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</si>
  <si>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</si>
  <si>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</si>
  <si>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</si>
  <si>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</si>
  <si>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</si>
  <si>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</si>
  <si>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</si>
  <si>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</si>
  <si>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</si>
  <si>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</si>
  <si>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</si>
  <si>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</si>
  <si>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</si>
  <si>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</si>
  <si>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</si>
  <si>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</si>
  <si>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</si>
  <si>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</si>
  <si>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</si>
  <si>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</si>
  <si>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</si>
  <si>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</si>
  <si>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</si>
  <si>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</si>
  <si>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</si>
  <si>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</si>
  <si>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</si>
  <si>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</si>
  <si>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</si>
  <si>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</si>
  <si>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</si>
  <si>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</si>
  <si>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</si>
  <si>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</si>
  <si>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</si>
  <si>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</si>
  <si>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</si>
  <si>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</si>
  <si>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</si>
  <si>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</si>
  <si>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</si>
  <si>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</si>
  <si>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</si>
  <si>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</si>
  <si>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</si>
  <si>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</si>
  <si>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</si>
  <si>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</si>
  <si>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</si>
  <si>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</si>
  <si>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</si>
  <si>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</si>
  <si>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</si>
  <si>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</si>
  <si>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</si>
  <si>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</si>
  <si>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</si>
  <si>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</si>
  <si>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</si>
  <si>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</si>
  <si>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</si>
  <si>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</si>
  <si>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</si>
  <si>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</si>
  <si>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</si>
  <si>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</si>
  <si>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</si>
  <si>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</si>
  <si>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</si>
  <si>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</si>
  <si>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</si>
  <si>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</si>
  <si>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</si>
  <si>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</si>
  <si>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</si>
  <si>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</si>
  <si>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</si>
  <si>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</si>
  <si>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</si>
  <si>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</si>
  <si>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</si>
  <si>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</si>
  <si>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</si>
  <si>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</si>
  <si>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</si>
  <si>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</si>
  <si>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</si>
  <si>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</si>
  <si>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</si>
  <si>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</si>
  <si>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</si>
  <si>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</si>
  <si>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</si>
  <si>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</si>
  <si>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</si>
  <si>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</si>
  <si>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</si>
  <si>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</si>
  <si>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</si>
  <si>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</si>
  <si>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</si>
  <si>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</si>
  <si>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</si>
  <si>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</si>
  <si>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</si>
  <si>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</si>
  <si>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</si>
  <si>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</si>
  <si>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</si>
  <si>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</si>
  <si>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</si>
  <si>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</si>
  <si>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</si>
  <si>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</si>
  <si>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</si>
  <si>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</si>
  <si>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</si>
  <si>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</si>
  <si>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</si>
  <si>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</si>
  <si>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</si>
  <si>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</si>
  <si>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</si>
  <si>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</si>
  <si>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</si>
  <si>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</si>
  <si>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</si>
  <si>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</si>
  <si>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</si>
  <si>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</si>
  <si>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</si>
  <si>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</si>
  <si>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</si>
  <si>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</si>
  <si>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</si>
  <si>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</si>
  <si>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</si>
  <si>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</si>
  <si>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</si>
  <si>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</si>
  <si>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</si>
  <si>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</si>
  <si>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</si>
  <si>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</si>
  <si>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</si>
  <si>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</si>
  <si>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</si>
  <si>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</si>
  <si>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</si>
  <si>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</si>
  <si>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</si>
  <si>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</si>
  <si>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</si>
  <si>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</si>
  <si>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</si>
  <si>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</si>
  <si>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</si>
  <si>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</si>
  <si>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</si>
  <si>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</si>
  <si>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</si>
  <si>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</si>
  <si>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</si>
  <si>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</si>
  <si>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</si>
  <si>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</si>
  <si>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</si>
  <si>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</si>
  <si>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</si>
  <si>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</si>
  <si>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</si>
  <si>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</si>
  <si>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</si>
  <si>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</si>
  <si>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</si>
  <si>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</si>
  <si>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</si>
  <si>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</si>
  <si>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</si>
  <si>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</si>
  <si>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</si>
  <si>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</si>
  <si>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</si>
  <si>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</si>
  <si>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</si>
  <si>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</si>
  <si>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</si>
  <si>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</si>
  <si>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</si>
  <si>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</si>
  <si>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</si>
  <si>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</si>
  <si>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</si>
  <si>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</si>
  <si>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</si>
  <si>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</si>
  <si>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</si>
  <si>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</si>
  <si>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</si>
  <si>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</si>
  <si>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</si>
  <si>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</si>
  <si>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</si>
  <si>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</si>
  <si>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</si>
  <si>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</si>
  <si>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</si>
  <si>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</si>
  <si>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</si>
  <si>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</si>
  <si>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</si>
  <si>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</si>
  <si>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</si>
  <si>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</si>
  <si>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</si>
  <si>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</si>
  <si>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</si>
  <si>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</si>
  <si>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</si>
  <si>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</si>
  <si>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</si>
  <si>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</si>
  <si>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</si>
  <si>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</si>
  <si>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</si>
  <si>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</si>
  <si>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</si>
  <si>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</si>
  <si>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</si>
  <si>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</si>
  <si>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</si>
  <si>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</si>
  <si>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</si>
  <si>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</si>
  <si>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</si>
  <si>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</si>
  <si>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</si>
  <si>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</si>
  <si>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</si>
  <si>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</si>
  <si>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</si>
  <si>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</si>
  <si>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</si>
  <si>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</si>
  <si>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</si>
  <si>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</si>
  <si>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</si>
  <si>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</si>
  <si>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</si>
  <si>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</si>
  <si>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</si>
  <si>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</si>
  <si>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</si>
  <si>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</si>
  <si>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</si>
  <si>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</si>
  <si>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</si>
  <si>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</si>
  <si>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</si>
  <si>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</si>
  <si>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</si>
  <si>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</si>
  <si>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</si>
  <si>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</si>
  <si>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</si>
  <si>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</si>
  <si>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</si>
  <si>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</si>
  <si>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</si>
  <si>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</si>
  <si>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</si>
  <si>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</si>
  <si>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</si>
  <si>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</si>
  <si>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</si>
  <si>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</si>
  <si>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</si>
  <si>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</si>
  <si>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</si>
  <si>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</si>
  <si>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</si>
  <si>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</si>
  <si>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</si>
  <si>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</si>
  <si>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</si>
  <si>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</si>
  <si>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</si>
  <si>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</si>
  <si>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</si>
  <si>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</si>
  <si>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</si>
  <si>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</si>
  <si>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</si>
  <si>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</si>
  <si>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</si>
  <si>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</si>
  <si>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</si>
  <si>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</si>
  <si>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</si>
  <si>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</si>
  <si>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</si>
  <si>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</si>
  <si>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</si>
  <si>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</si>
  <si>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</si>
  <si>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</si>
  <si>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</si>
  <si>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</si>
  <si>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</si>
  <si>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</si>
  <si>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</si>
  <si>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</si>
  <si>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</si>
  <si>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</si>
  <si>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</si>
  <si>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</si>
  <si>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</si>
  <si>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</si>
  <si>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</si>
  <si>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</si>
  <si>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</si>
  <si>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</si>
  <si>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</si>
  <si>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</si>
  <si>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</si>
  <si>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</si>
  <si>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</si>
  <si>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</si>
  <si>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</si>
  <si>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</si>
  <si>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</si>
  <si>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</si>
  <si>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</si>
  <si>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</si>
  <si>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</si>
  <si>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</si>
  <si>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</si>
  <si>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</si>
  <si>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</si>
  <si>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</si>
  <si>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</si>
  <si>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</si>
  <si>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</si>
  <si>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</si>
  <si>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</si>
  <si>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</si>
  <si>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</si>
  <si>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</si>
  <si>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</si>
  <si>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</si>
  <si>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</si>
  <si>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</si>
  <si>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</si>
  <si>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</si>
  <si>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</si>
  <si>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</si>
  <si>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</si>
  <si>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</si>
  <si>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</si>
  <si>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</si>
  <si>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</si>
  <si>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</si>
  <si>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</si>
  <si>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</si>
  <si>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</si>
  <si>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</si>
  <si>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</si>
  <si>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</si>
  <si>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</si>
  <si>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</si>
  <si>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</si>
  <si>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</si>
  <si>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</si>
  <si>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</si>
  <si>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</si>
  <si>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</si>
  <si>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</si>
  <si>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</si>
  <si>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</si>
  <si>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</si>
  <si>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</si>
  <si>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</si>
  <si>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</si>
  <si>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</si>
  <si>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</si>
  <si>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</si>
  <si>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</si>
  <si>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</si>
  <si>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</si>
  <si>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</si>
  <si>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</si>
  <si>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</si>
  <si>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</si>
  <si>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</si>
  <si>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</si>
  <si>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</si>
  <si>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</si>
  <si>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</si>
  <si>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</si>
  <si>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</si>
  <si>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</si>
  <si>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</si>
  <si>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</si>
  <si>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</si>
  <si>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</si>
  <si>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</si>
  <si>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</si>
  <si>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</si>
  <si>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</si>
  <si>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</si>
  <si>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</si>
  <si>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</si>
  <si>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</si>
  <si>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</si>
  <si>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</si>
  <si>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</si>
  <si>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</si>
  <si>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</si>
  <si>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</si>
  <si>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</si>
  <si>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</si>
  <si>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</si>
  <si>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</si>
  <si>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</si>
  <si>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</si>
  <si>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</si>
  <si>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</si>
  <si>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</si>
  <si>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</si>
  <si>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</si>
  <si>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</si>
  <si>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</si>
  <si>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</si>
  <si>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</si>
  <si>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</si>
  <si>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</si>
  <si>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</si>
  <si>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</si>
  <si>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</si>
  <si>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</si>
  <si>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</si>
  <si>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</si>
  <si>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</si>
  <si>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</si>
  <si>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</si>
  <si>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</si>
  <si>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</si>
  <si>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</si>
  <si>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</si>
  <si>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</si>
  <si>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</si>
  <si>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</si>
  <si>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</si>
  <si>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</si>
  <si>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</si>
  <si>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</si>
  <si>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</si>
  <si>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</si>
  <si>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</si>
  <si>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</si>
  <si>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</si>
  <si>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</si>
  <si>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</si>
  <si>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</si>
  <si>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</si>
  <si>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</si>
  <si>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</si>
  <si>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</si>
  <si>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</si>
  <si>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</si>
  <si>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</si>
  <si>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</si>
  <si>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</si>
  <si>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</si>
  <si>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</si>
  <si>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</si>
  <si>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</si>
  <si>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</si>
  <si>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</si>
  <si>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</si>
  <si>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</si>
  <si>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</si>
  <si>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</si>
  <si>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</si>
  <si>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</si>
  <si>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</si>
  <si>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</si>
  <si>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</si>
  <si>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</si>
  <si>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</si>
  <si>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</si>
  <si>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</si>
  <si>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</si>
  <si>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</si>
  <si>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</si>
  <si>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</si>
  <si>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</si>
  <si>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</si>
  <si>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</si>
  <si>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</si>
  <si>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</si>
  <si>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</si>
  <si>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</si>
  <si>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</si>
  <si>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</si>
  <si>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</si>
  <si>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</si>
  <si>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</si>
  <si>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</si>
  <si>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</si>
  <si>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</si>
  <si>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</si>
  <si>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</si>
  <si>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</si>
  <si>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</si>
  <si>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</si>
  <si>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</si>
  <si>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</si>
  <si>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</si>
  <si>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</si>
  <si>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</si>
  <si>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</si>
  <si>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</si>
  <si>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</si>
  <si>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</si>
  <si>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</si>
  <si>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</si>
  <si>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</si>
  <si>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</si>
  <si>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</si>
  <si>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</si>
  <si>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</si>
  <si>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</si>
  <si>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</si>
  <si>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</si>
  <si>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</si>
  <si>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</si>
  <si>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</si>
  <si>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</si>
  <si>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</si>
  <si>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</si>
  <si>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</si>
  <si>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</si>
  <si>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</si>
  <si>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</si>
  <si>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</si>
  <si>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</si>
  <si>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</si>
  <si>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</si>
  <si>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</si>
  <si>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</si>
  <si>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</si>
  <si>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</si>
  <si>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</si>
  <si>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</si>
  <si>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</si>
  <si>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</si>
  <si>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</si>
  <si>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</si>
  <si>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</si>
  <si>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</si>
  <si>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</si>
  <si>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</si>
  <si>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</si>
  <si>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</si>
  <si>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</si>
  <si>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</si>
  <si>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</si>
  <si>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</si>
  <si>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</si>
  <si>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</si>
  <si>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</si>
  <si>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</si>
  <si>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</si>
  <si>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</si>
  <si>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</si>
  <si>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</si>
  <si>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</si>
  <si>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</si>
  <si>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</si>
  <si>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</si>
  <si>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</si>
  <si>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</si>
  <si>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</si>
  <si>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</si>
  <si>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</si>
  <si>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</si>
  <si>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</si>
  <si>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</si>
  <si>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</si>
  <si>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</si>
  <si>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</si>
  <si>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</si>
  <si>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</si>
  <si>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</si>
  <si>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</si>
  <si>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</si>
  <si>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</si>
  <si>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</si>
  <si>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</si>
  <si>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</si>
  <si>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</si>
  <si>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</si>
  <si>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</si>
  <si>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</si>
  <si>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</si>
  <si>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</si>
  <si>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</si>
  <si>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</si>
  <si>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</si>
  <si>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</si>
  <si>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</si>
  <si>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</si>
  <si>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</si>
  <si>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</si>
  <si>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</si>
  <si>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</si>
  <si>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</si>
  <si>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</si>
  <si>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</si>
  <si>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</si>
  <si>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</si>
  <si>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</si>
  <si>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</si>
  <si>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</si>
  <si>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</si>
  <si>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</si>
  <si>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</si>
  <si>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</si>
  <si>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</si>
  <si>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</si>
  <si>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</si>
  <si>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</si>
  <si>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</si>
  <si>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</si>
  <si>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</si>
  <si>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</si>
  <si>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</si>
  <si>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</si>
  <si>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</si>
  <si>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</si>
  <si>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</si>
  <si>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</si>
  <si>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</si>
  <si>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</si>
  <si>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</si>
  <si>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</si>
  <si>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</si>
  <si>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</si>
  <si>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</si>
  <si>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</si>
  <si>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</si>
  <si>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</si>
  <si>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</si>
  <si>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</si>
  <si>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</si>
  <si>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</si>
  <si>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</si>
  <si>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</si>
  <si>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</si>
  <si>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</si>
  <si>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</si>
  <si>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</si>
  <si>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</si>
  <si>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</si>
  <si>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</si>
  <si>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</si>
  <si>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</si>
  <si>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</si>
  <si>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</si>
  <si>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</si>
  <si>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</si>
  <si>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</si>
  <si>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</si>
  <si>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</si>
  <si>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</si>
  <si>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</si>
  <si>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</si>
  <si>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</si>
  <si>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</si>
  <si>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</si>
  <si>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</si>
  <si>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</si>
  <si>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</si>
  <si>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</si>
  <si>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</si>
  <si>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</si>
  <si>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</si>
  <si>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</si>
  <si>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</si>
  <si>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</si>
  <si>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</si>
  <si>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</si>
  <si>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</si>
  <si>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</si>
  <si>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</si>
  <si>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</si>
  <si>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</si>
  <si>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</si>
  <si>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</si>
  <si>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</si>
  <si>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</si>
  <si>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</si>
  <si>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</si>
  <si>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</si>
  <si>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</si>
  <si>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</si>
  <si>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</si>
  <si>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</si>
  <si>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</si>
  <si>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</si>
  <si>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</si>
  <si>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</si>
  <si>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</si>
  <si>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</si>
  <si>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</si>
  <si>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</si>
  <si>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</si>
  <si>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</si>
  <si>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</si>
  <si>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</si>
  <si>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</si>
  <si>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</si>
  <si>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</si>
  <si>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</si>
  <si>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</si>
  <si>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</si>
  <si>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</si>
  <si>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</si>
  <si>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</si>
  <si>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</si>
  <si>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</si>
  <si>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</si>
  <si>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</si>
  <si>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</si>
  <si>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</si>
  <si>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</si>
  <si>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</si>
  <si>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</si>
  <si>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</si>
  <si>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</si>
  <si>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</si>
  <si>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</si>
  <si>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</si>
  <si>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</si>
  <si>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</si>
  <si>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</si>
  <si>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</si>
  <si>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</si>
  <si>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</si>
  <si>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</si>
  <si>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</si>
  <si>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</si>
  <si>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</si>
  <si>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</si>
  <si>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</si>
  <si>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</si>
  <si>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</si>
  <si>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</si>
  <si>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</si>
  <si>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</si>
  <si>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</si>
  <si>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</si>
  <si>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</si>
  <si>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</si>
  <si>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</si>
  <si>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</si>
  <si>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</si>
  <si>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</si>
  <si>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</si>
  <si>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</si>
  <si>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</si>
  <si>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</si>
  <si>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</si>
  <si>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</si>
  <si>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</si>
  <si>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</si>
  <si>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</si>
  <si>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</si>
  <si>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</si>
  <si>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</si>
  <si>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</si>
  <si>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</si>
  <si>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</si>
  <si>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</si>
  <si>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</si>
  <si>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</si>
  <si>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</si>
  <si>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</si>
  <si>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</si>
  <si>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</si>
  <si>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</si>
  <si>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</si>
  <si>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</si>
  <si>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</si>
  <si>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</si>
  <si>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</si>
  <si>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</si>
  <si>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</si>
  <si>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</si>
  <si>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</si>
  <si>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</si>
  <si>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</si>
  <si>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</si>
  <si>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</si>
  <si>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</si>
  <si>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</si>
  <si>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</si>
  <si>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</si>
  <si>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</si>
  <si>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</si>
  <si>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</si>
  <si>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</si>
  <si>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</si>
  <si>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</si>
  <si>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</si>
  <si>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</si>
  <si>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</si>
  <si>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</si>
  <si>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</si>
  <si>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</si>
  <si>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</si>
  <si>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</si>
  <si>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</si>
  <si>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</si>
  <si>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</si>
  <si>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</si>
  <si>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</si>
  <si>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</si>
  <si>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</si>
  <si>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</si>
  <si>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</si>
  <si>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</si>
  <si>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</si>
  <si>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</si>
  <si>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</si>
  <si>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</si>
  <si>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</si>
  <si>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</si>
  <si>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</si>
  <si>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</si>
  <si>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</si>
  <si>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</si>
  <si>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</si>
  <si>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</si>
  <si>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</si>
  <si>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</si>
  <si>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</si>
  <si>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</si>
  <si>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</si>
  <si>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</si>
  <si>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</si>
  <si>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</si>
  <si>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</si>
  <si>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</si>
  <si>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</si>
  <si>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</si>
  <si>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</si>
  <si>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</si>
  <si>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</si>
  <si>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</si>
  <si>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</si>
  <si>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</si>
  <si>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</si>
  <si>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</si>
  <si>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</si>
  <si>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</si>
  <si>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</si>
  <si>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</si>
  <si>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</si>
  <si>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</si>
  <si>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</si>
  <si>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</si>
  <si>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</si>
  <si>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</si>
  <si>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</si>
  <si>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</si>
  <si>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</si>
  <si>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</si>
  <si>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</si>
  <si>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</si>
  <si>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</si>
  <si>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</si>
  <si>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</si>
  <si>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</si>
  <si>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</si>
  <si>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</si>
  <si>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</si>
  <si>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</si>
  <si>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</si>
  <si>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</si>
  <si>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</si>
  <si>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</si>
  <si>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</si>
  <si>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</si>
  <si>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</si>
  <si>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</si>
  <si>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</si>
  <si>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</si>
  <si>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</si>
  <si>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</si>
  <si>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</si>
  <si>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</si>
  <si>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</si>
  <si>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</si>
  <si>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</si>
  <si>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</si>
  <si>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</si>
  <si>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</si>
  <si>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</si>
  <si>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</si>
  <si>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</si>
  <si>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</si>
  <si>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</si>
  <si>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</si>
  <si>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</si>
  <si>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</si>
  <si>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</si>
  <si>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</si>
  <si>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</si>
  <si>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</si>
  <si>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</si>
  <si>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</si>
  <si>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</si>
  <si>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</si>
  <si>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</si>
  <si>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</si>
  <si>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</si>
  <si>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</si>
  <si>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</si>
  <si>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</si>
  <si>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</si>
  <si>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</si>
  <si>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</si>
  <si>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</si>
  <si>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</si>
  <si>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</si>
  <si>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</si>
  <si>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</si>
  <si>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</si>
  <si>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</si>
  <si>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</si>
  <si>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</si>
  <si>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</si>
  <si>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</si>
  <si>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</si>
  <si>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</si>
  <si>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</si>
  <si>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</si>
  <si>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</si>
  <si>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</si>
  <si>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</si>
  <si>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</si>
  <si>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</si>
  <si>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</si>
  <si>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</si>
  <si>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</si>
  <si>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</si>
  <si>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</si>
  <si>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</si>
  <si>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</si>
  <si>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</si>
  <si>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</si>
  <si>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</si>
  <si>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</si>
  <si>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</si>
  <si>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</si>
  <si>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</si>
  <si>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</si>
  <si>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</si>
  <si>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</si>
  <si>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</si>
  <si>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</si>
  <si>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</si>
  <si>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</si>
  <si>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</si>
  <si>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</si>
  <si>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</si>
  <si>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</si>
  <si>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</si>
  <si>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</si>
  <si>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</si>
  <si>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</si>
  <si>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</si>
  <si>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</si>
  <si>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</si>
  <si>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</si>
  <si>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</si>
  <si>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</si>
  <si>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</si>
  <si>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</si>
  <si>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</si>
  <si>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</si>
  <si>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</si>
  <si>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</si>
  <si>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</si>
  <si>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</si>
  <si>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</si>
  <si>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</si>
  <si>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</si>
  <si>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</si>
  <si>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</si>
  <si>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</si>
  <si>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</si>
  <si>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</si>
  <si>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</si>
  <si>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</si>
  <si>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</si>
  <si>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</si>
  <si>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</si>
  <si>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</si>
  <si>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</si>
  <si>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</si>
  <si>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</si>
  <si>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</si>
  <si>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</si>
  <si>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</si>
  <si>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</si>
  <si>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</si>
  <si>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</si>
  <si>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</si>
  <si>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</si>
  <si>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</si>
  <si>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</si>
  <si>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</si>
  <si>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</si>
  <si>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</si>
  <si>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</si>
  <si>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</si>
  <si>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</si>
  <si>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</si>
  <si>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</si>
  <si>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</si>
  <si>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</si>
  <si>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</si>
  <si>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</si>
  <si>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</si>
  <si>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</si>
  <si>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</si>
  <si>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</si>
  <si>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</si>
  <si>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</si>
  <si>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</si>
  <si>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</si>
  <si>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</si>
  <si>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</si>
  <si>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</si>
  <si>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</si>
  <si>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</si>
  <si>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</si>
  <si>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</si>
  <si>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</si>
  <si>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</si>
  <si>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</si>
  <si>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</si>
  <si>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</si>
  <si>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</si>
  <si>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</si>
  <si>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</si>
  <si>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</si>
  <si>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</si>
  <si>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</si>
  <si>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</si>
  <si>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</si>
  <si>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</si>
  <si>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</si>
  <si>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</si>
  <si>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</si>
  <si>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</si>
  <si>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</si>
  <si>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</si>
  <si>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</si>
  <si>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</si>
  <si>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</si>
  <si>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</si>
  <si>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</si>
  <si>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</si>
  <si>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</si>
  <si>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</si>
  <si>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</si>
  <si>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</si>
  <si>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</si>
  <si>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</si>
  <si>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</si>
  <si>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</si>
  <si>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</si>
  <si>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</si>
  <si>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</si>
  <si>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</si>
  <si>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</si>
  <si>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</si>
  <si>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</si>
  <si>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</si>
  <si>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</si>
  <si>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</si>
  <si>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</si>
  <si>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</si>
  <si>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</si>
  <si>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</si>
  <si>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</si>
  <si>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</si>
  <si>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</si>
  <si>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</si>
  <si>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</si>
  <si>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</si>
  <si>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</si>
  <si>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</si>
  <si>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</si>
  <si>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</si>
  <si>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</si>
  <si>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</si>
  <si>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</si>
  <si>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</si>
  <si>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</si>
  <si>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</si>
  <si>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</si>
  <si>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</si>
  <si>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</si>
  <si>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</si>
  <si>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</si>
  <si>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</si>
  <si>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</si>
  <si>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</si>
  <si>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</si>
  <si>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</si>
  <si>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</si>
  <si>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</si>
  <si>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</si>
  <si>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</si>
  <si>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</si>
  <si>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</si>
  <si>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</si>
  <si>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</si>
  <si>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</si>
  <si>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</si>
  <si>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</si>
  <si>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</si>
  <si>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</si>
  <si>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</si>
  <si>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</si>
  <si>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</si>
  <si>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</si>
  <si>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</si>
  <si>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</si>
  <si>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</si>
  <si>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</si>
  <si>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</si>
  <si>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</si>
  <si>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</si>
  <si>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</si>
  <si>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</si>
  <si>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</si>
  <si>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</si>
  <si>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</si>
  <si>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</si>
  <si>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</si>
  <si>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</si>
  <si>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</si>
  <si>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</si>
  <si>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</si>
  <si>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</si>
  <si>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</si>
  <si>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</si>
  <si>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</si>
  <si>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</si>
  <si>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</si>
  <si>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</si>
  <si>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</si>
  <si>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</si>
  <si>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</si>
  <si>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</si>
  <si>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</si>
  <si>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</si>
  <si>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</si>
  <si>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</si>
  <si>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</si>
  <si>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</si>
  <si>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</si>
  <si>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</si>
  <si>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</si>
  <si>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</si>
  <si>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</si>
  <si>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</si>
  <si>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</si>
  <si>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</si>
  <si>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</si>
  <si>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</si>
  <si>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</si>
  <si>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</si>
  <si>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</si>
  <si>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</si>
  <si>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</si>
  <si>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</si>
  <si>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</si>
  <si>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</si>
  <si>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</si>
  <si>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</si>
  <si>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</si>
  <si>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</si>
  <si>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</si>
  <si>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</si>
  <si>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</si>
  <si>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</si>
  <si>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</si>
  <si>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</si>
  <si>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</si>
  <si>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</si>
  <si>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</si>
  <si>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</si>
  <si>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</si>
  <si>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</si>
  <si>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</si>
  <si>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</si>
  <si>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</si>
  <si>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</si>
  <si>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</si>
  <si>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</si>
  <si>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</si>
  <si>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</si>
  <si>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</si>
  <si>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</si>
  <si>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</si>
  <si>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</si>
  <si>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</si>
  <si>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</si>
  <si>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</si>
  <si>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</si>
  <si>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</si>
  <si>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</si>
  <si>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</si>
  <si>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</si>
  <si>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</si>
  <si>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</si>
  <si>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</si>
  <si>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</si>
  <si>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</si>
  <si>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</si>
  <si>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</si>
  <si>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</si>
  <si>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</si>
  <si>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</si>
  <si>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</si>
  <si>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</si>
  <si>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</si>
  <si>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</si>
  <si>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</si>
  <si>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</si>
  <si>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</si>
  <si>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</si>
  <si>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</si>
  <si>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</si>
  <si>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</si>
  <si>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</si>
  <si>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</si>
  <si>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</si>
  <si>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</si>
  <si>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</si>
  <si>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</si>
  <si>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</si>
  <si>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</si>
  <si>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</si>
  <si>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</si>
  <si>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</si>
  <si>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</si>
  <si>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</si>
  <si>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</si>
  <si>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</si>
  <si>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</si>
  <si>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</si>
  <si>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</si>
  <si>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</si>
  <si>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</si>
  <si>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</si>
  <si>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</si>
  <si>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</si>
  <si>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</si>
  <si>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</si>
  <si>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</si>
  <si>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</si>
  <si>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</si>
  <si>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</si>
  <si>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</si>
  <si>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</si>
  <si>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</si>
  <si>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</si>
  <si>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</si>
  <si>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</si>
  <si>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</si>
  <si>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</si>
  <si>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</si>
  <si>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</si>
  <si>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</si>
  <si>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</si>
  <si>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</si>
  <si>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</si>
  <si>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</si>
  <si>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</si>
  <si>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</si>
  <si>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</si>
  <si>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</si>
  <si>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</si>
  <si>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</si>
  <si>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</si>
  <si>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</si>
  <si>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</si>
  <si>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</si>
  <si>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</si>
  <si>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</si>
  <si>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</si>
  <si>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</si>
  <si>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</si>
  <si>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</si>
  <si>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</si>
  <si>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</si>
  <si>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</si>
  <si>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</si>
  <si>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</si>
  <si>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</si>
  <si>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</si>
  <si>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</si>
  <si>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</si>
  <si>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</si>
  <si>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</si>
  <si>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</si>
  <si>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</si>
  <si>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</si>
  <si>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</si>
  <si>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</si>
  <si>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</si>
  <si>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</si>
  <si>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</si>
  <si>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</si>
  <si>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</si>
  <si>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</si>
  <si>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</si>
  <si>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</si>
  <si>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</si>
  <si>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</si>
  <si>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</si>
  <si>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</si>
  <si>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</si>
  <si>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</si>
  <si>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</si>
  <si>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</si>
  <si>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</si>
  <si>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</si>
  <si>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</si>
  <si>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</si>
  <si>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</si>
  <si>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</si>
  <si>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</si>
  <si>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</si>
  <si>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</si>
  <si>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</si>
  <si>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</si>
  <si>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</si>
  <si>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</si>
  <si>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</si>
  <si>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</si>
  <si>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</si>
  <si>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</si>
  <si>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</si>
  <si>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</si>
  <si>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</si>
  <si>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</si>
  <si>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</si>
  <si>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</si>
  <si>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</si>
  <si>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</si>
  <si>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</si>
  <si>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</si>
  <si>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</si>
  <si>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</si>
  <si>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</si>
  <si>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</si>
  <si>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</si>
  <si>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</si>
  <si>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</si>
  <si>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</si>
  <si>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</si>
  <si>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</si>
  <si>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</si>
  <si>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</si>
  <si>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</si>
  <si>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</si>
  <si>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</si>
  <si>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</si>
  <si>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</si>
  <si>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</si>
  <si>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</si>
  <si>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</si>
  <si>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</si>
  <si>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</si>
  <si>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</si>
  <si>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</si>
  <si>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</si>
  <si>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</si>
  <si>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</si>
  <si>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</si>
  <si>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</si>
  <si>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</si>
  <si>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</si>
  <si>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</si>
  <si>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</si>
  <si>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</si>
  <si>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</si>
  <si>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</si>
  <si>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</si>
  <si>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</si>
  <si>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</si>
  <si>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</si>
  <si>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</si>
  <si>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</si>
  <si>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</si>
  <si>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</si>
  <si>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</si>
  <si>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</si>
  <si>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</si>
  <si>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</si>
  <si>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</si>
  <si>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</si>
  <si>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</si>
  <si>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</si>
  <si>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</si>
  <si>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</si>
  <si>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</si>
  <si>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</si>
  <si>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</si>
  <si>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</si>
  <si>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</si>
  <si>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</si>
  <si>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</si>
  <si>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</si>
  <si>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</si>
  <si>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</si>
  <si>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</si>
  <si>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</si>
  <si>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</si>
  <si>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</si>
  <si>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</si>
  <si>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</si>
  <si>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</si>
  <si>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</si>
  <si>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</si>
  <si>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</si>
  <si>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</si>
  <si>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</si>
  <si>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</si>
  <si>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</si>
  <si>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</si>
  <si>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</si>
  <si>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</si>
  <si>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</si>
  <si>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</si>
  <si>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</si>
  <si>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</si>
  <si>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</si>
  <si>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</si>
  <si>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</si>
  <si>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</si>
  <si>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</si>
  <si>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</si>
  <si>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</si>
  <si>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</si>
  <si>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</si>
  <si>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</si>
  <si>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</si>
  <si>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</si>
  <si>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</si>
  <si>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</si>
  <si>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</si>
  <si>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</si>
  <si>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</si>
  <si>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</si>
  <si>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</si>
  <si>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</si>
  <si>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</si>
  <si>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</si>
  <si>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</si>
  <si>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</si>
  <si>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</si>
  <si>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</si>
  <si>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</si>
  <si>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</si>
  <si>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</si>
  <si>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</si>
  <si>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</si>
  <si>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</si>
  <si>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</si>
  <si>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</si>
  <si>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</si>
  <si>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</si>
  <si>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</si>
  <si>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</si>
  <si>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</si>
  <si>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</si>
  <si>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</si>
  <si>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</si>
  <si>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</si>
  <si>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</si>
  <si>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</si>
  <si>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</si>
  <si>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</si>
  <si>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</si>
  <si>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</si>
  <si>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</si>
  <si>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</si>
  <si>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</si>
  <si>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</si>
  <si>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</si>
  <si>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</si>
  <si>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</si>
  <si>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</si>
  <si>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</si>
  <si>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</si>
  <si>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</si>
  <si>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</si>
  <si>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</si>
  <si>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</si>
  <si>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</si>
  <si>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</si>
  <si>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</si>
  <si>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</si>
  <si>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</si>
  <si>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</si>
  <si>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</si>
  <si>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</si>
  <si>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</si>
  <si>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</si>
  <si>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</si>
  <si>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</si>
  <si>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</si>
  <si>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</si>
  <si>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</si>
  <si>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</si>
  <si>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</si>
  <si>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</si>
  <si>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</si>
  <si>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</si>
  <si>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</si>
  <si>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</si>
  <si>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</si>
  <si>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</si>
  <si>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</si>
  <si>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</si>
  <si>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</si>
  <si>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</si>
  <si>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</si>
  <si>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</si>
  <si>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</si>
  <si>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</si>
  <si>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</si>
  <si>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</si>
  <si>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</si>
  <si>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</si>
  <si>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</si>
  <si>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</si>
  <si>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</si>
  <si>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</si>
  <si>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</si>
  <si>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</si>
  <si>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</si>
  <si>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</si>
  <si>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</si>
  <si>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</si>
  <si>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</si>
  <si>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</si>
  <si>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</si>
  <si>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</si>
  <si>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</si>
  <si>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</si>
  <si>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</si>
  <si>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</si>
  <si>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</si>
  <si>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</si>
  <si>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</si>
  <si>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</si>
  <si>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</si>
  <si>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</si>
  <si>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</si>
  <si>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</si>
  <si>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</si>
  <si>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</si>
  <si>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</si>
  <si>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</si>
  <si>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</si>
  <si>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</si>
  <si>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</si>
  <si>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</si>
  <si>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</si>
  <si>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</si>
  <si>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</si>
  <si>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</si>
  <si>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</si>
  <si>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</si>
  <si>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</si>
  <si>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</si>
  <si>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</si>
  <si>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</si>
  <si>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</si>
  <si>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</si>
  <si>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</si>
  <si>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</si>
  <si>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</si>
  <si>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</si>
  <si>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</si>
  <si>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</si>
  <si>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</si>
  <si>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</si>
  <si>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</si>
  <si>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</si>
  <si>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</si>
  <si>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</si>
  <si>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</si>
  <si>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</si>
  <si>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</si>
  <si>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</si>
  <si>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</si>
  <si>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</si>
  <si>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</si>
  <si>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</si>
  <si>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</si>
  <si>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</si>
  <si>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</si>
  <si>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</si>
  <si>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</si>
  <si>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</si>
  <si>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</si>
  <si>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</si>
  <si>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</si>
  <si>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</si>
  <si>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</si>
  <si>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</si>
  <si>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</si>
  <si>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</si>
  <si>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</si>
  <si>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</si>
  <si>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</si>
  <si>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</si>
  <si>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</si>
  <si>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</si>
  <si>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</si>
  <si>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</si>
  <si>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</si>
  <si>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</si>
  <si>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</si>
  <si>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</si>
  <si>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</si>
  <si>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</si>
  <si>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</si>
  <si>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</si>
  <si>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</si>
  <si>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</si>
  <si>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</si>
  <si>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</si>
  <si>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</si>
  <si>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</si>
  <si>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</si>
  <si>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</si>
  <si>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</si>
  <si>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</si>
  <si>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</si>
  <si>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</si>
  <si>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</si>
  <si>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</si>
  <si>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</si>
  <si>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</si>
  <si>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</si>
  <si>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</si>
  <si>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</si>
  <si>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</si>
  <si>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</si>
  <si>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</si>
  <si>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</si>
  <si>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</si>
  <si>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</si>
  <si>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</si>
  <si>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</si>
  <si>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</si>
  <si>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</si>
  <si>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</si>
  <si>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</si>
  <si>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</si>
  <si>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</si>
  <si>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</si>
  <si>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</si>
  <si>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</si>
  <si>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</si>
  <si>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</si>
  <si>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</si>
  <si>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</si>
  <si>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</si>
  <si>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</si>
  <si>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</si>
  <si>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</si>
  <si>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</si>
  <si>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</si>
  <si>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</si>
  <si>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</si>
  <si>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</si>
  <si>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</si>
  <si>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</si>
  <si>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</si>
  <si>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</si>
  <si>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</si>
  <si>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</si>
  <si>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</si>
  <si>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</si>
  <si>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</si>
  <si>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</si>
  <si>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</si>
  <si>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</si>
  <si>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</si>
  <si>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</si>
  <si>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</si>
  <si>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</si>
  <si>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</si>
  <si>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</si>
  <si>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</si>
  <si>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</si>
  <si>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</si>
  <si>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</si>
  <si>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</si>
  <si>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</si>
  <si>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</si>
  <si>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</si>
  <si>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</si>
  <si>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</si>
  <si>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</si>
  <si>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</si>
  <si>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</si>
  <si>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</si>
  <si>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</si>
  <si>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</si>
  <si>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</si>
  <si>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</si>
  <si>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</si>
  <si>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</si>
  <si>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</si>
  <si>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</si>
  <si>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</si>
  <si>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</si>
  <si>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</si>
  <si>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</si>
  <si>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</si>
  <si>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</si>
  <si>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</si>
  <si>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</si>
  <si>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</si>
  <si>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</si>
  <si>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</si>
  <si>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</si>
  <si>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</si>
  <si>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</si>
  <si>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</si>
  <si>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</si>
  <si>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</si>
  <si>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</si>
  <si>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</si>
  <si>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</si>
  <si>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</si>
  <si>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</si>
  <si>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</si>
  <si>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</si>
  <si>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</si>
  <si>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</si>
  <si>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</si>
  <si>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</si>
  <si>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</si>
  <si>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</si>
  <si>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</si>
  <si>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</si>
  <si>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</si>
  <si>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</si>
  <si>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</si>
  <si>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</si>
  <si>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</si>
  <si>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</si>
  <si>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</si>
  <si>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</si>
  <si>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</si>
  <si>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</si>
  <si>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</si>
  <si>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</si>
  <si>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</si>
  <si>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</si>
  <si>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</si>
  <si>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</si>
  <si>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</si>
  <si>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</si>
  <si>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</si>
  <si>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</si>
  <si>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</si>
  <si>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</si>
  <si>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</si>
  <si>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</si>
  <si>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</si>
  <si>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</si>
  <si>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</si>
  <si>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</si>
  <si>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</si>
  <si>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</si>
  <si>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</si>
  <si>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</si>
  <si>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</si>
  <si>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</si>
  <si>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</si>
  <si>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</si>
  <si>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</si>
  <si>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</si>
  <si>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</si>
  <si>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</si>
  <si>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</si>
  <si>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</si>
  <si>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</si>
  <si>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</si>
  <si>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</si>
  <si>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</si>
  <si>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</si>
  <si>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</si>
  <si>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</si>
  <si>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</si>
  <si>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</si>
  <si>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</si>
  <si>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</si>
  <si>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</si>
  <si>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</si>
  <si>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</si>
  <si>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</si>
  <si>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</si>
  <si>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</si>
  <si>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</si>
  <si>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</si>
  <si>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</si>
  <si>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</si>
  <si>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</si>
  <si>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</si>
  <si>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</si>
  <si>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</si>
  <si>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</si>
  <si>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</si>
  <si>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</si>
  <si>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</si>
  <si>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</si>
  <si>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</si>
  <si>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</si>
  <si>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</si>
  <si>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</si>
  <si>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</si>
  <si>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</si>
  <si>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</si>
  <si>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</si>
  <si>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</si>
  <si>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</si>
  <si>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</si>
  <si>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</si>
  <si>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</si>
  <si>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</si>
  <si>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</si>
  <si>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</si>
  <si>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</si>
  <si>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</si>
  <si>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</si>
  <si>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</si>
  <si>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</si>
  <si>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</si>
  <si>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</si>
  <si>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</si>
  <si>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</si>
  <si>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</si>
  <si>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</si>
  <si>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</si>
  <si>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</si>
  <si>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</si>
  <si>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</si>
  <si>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</si>
  <si>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</si>
  <si>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</si>
  <si>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</si>
  <si>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</si>
  <si>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</si>
  <si>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</si>
  <si>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</si>
  <si>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</si>
  <si>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</si>
  <si>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</si>
  <si>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</si>
  <si>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</si>
  <si>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</si>
  <si>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</si>
  <si>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</si>
  <si>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</si>
  <si>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</si>
  <si>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</si>
  <si>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</si>
  <si>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</si>
  <si>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</si>
  <si>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</si>
  <si>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</si>
  <si>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</si>
  <si>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</si>
  <si>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</si>
  <si>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</si>
  <si>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</si>
  <si>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</si>
  <si>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</si>
  <si>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</si>
  <si>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</si>
  <si>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</si>
  <si>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</si>
  <si>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</si>
  <si>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</si>
  <si>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</si>
  <si>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</si>
  <si>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</si>
  <si>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</si>
  <si>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</si>
  <si>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</si>
  <si>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</si>
  <si>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</si>
  <si>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</si>
  <si>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</si>
  <si>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</si>
  <si>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</si>
  <si>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</si>
  <si>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</si>
  <si>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</si>
  <si>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</si>
  <si>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</si>
  <si>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</si>
  <si>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</si>
  <si>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</si>
  <si>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</si>
  <si>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</si>
  <si>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</si>
  <si>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</si>
  <si>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</si>
  <si>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</si>
  <si>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</si>
  <si>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</si>
  <si>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</si>
  <si>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</si>
  <si>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</si>
  <si>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</si>
  <si>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</si>
  <si>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</si>
  <si>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</si>
  <si>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</si>
  <si>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</si>
  <si>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</si>
  <si>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</si>
  <si>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</si>
  <si>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</si>
  <si>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</si>
  <si>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</si>
  <si>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</si>
  <si>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</si>
  <si>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</si>
  <si>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</si>
  <si>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</si>
  <si>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</si>
  <si>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</si>
  <si>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</si>
  <si>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</si>
  <si>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</si>
  <si>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</si>
  <si>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</si>
  <si>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</si>
  <si>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</si>
  <si>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</si>
  <si>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</si>
  <si>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</si>
  <si>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</si>
  <si>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</si>
  <si>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</si>
  <si>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</si>
  <si>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</si>
  <si>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</si>
  <si>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</si>
  <si>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</si>
  <si>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</si>
  <si>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</si>
  <si>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</si>
  <si>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</si>
  <si>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</si>
  <si>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</si>
  <si>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</si>
  <si>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</si>
  <si>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</si>
  <si>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</si>
  <si>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</si>
  <si>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</si>
  <si>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</si>
  <si>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</si>
  <si>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</si>
  <si>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</si>
  <si>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</si>
  <si>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</si>
  <si>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</si>
  <si>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</si>
  <si>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</si>
  <si>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</si>
  <si>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</si>
  <si>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</si>
  <si>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</si>
  <si>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</si>
  <si>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</si>
  <si>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</si>
  <si>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</si>
  <si>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</si>
  <si>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</si>
  <si>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</si>
  <si>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</si>
  <si>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</si>
  <si>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</si>
  <si>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</si>
  <si>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</si>
  <si>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</si>
  <si>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</si>
  <si>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</si>
  <si>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</si>
  <si>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</si>
  <si>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</si>
  <si>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</si>
  <si>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</si>
  <si>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</si>
  <si>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</si>
  <si>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</si>
  <si>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</si>
  <si>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</si>
  <si>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</si>
  <si>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</si>
  <si>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</si>
  <si>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</si>
  <si>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</si>
  <si>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</si>
  <si>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</si>
  <si>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</si>
  <si>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</si>
  <si>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</si>
  <si>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</si>
  <si>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</si>
  <si>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</si>
  <si>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</si>
  <si>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</si>
  <si>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</si>
  <si>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</si>
  <si>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</si>
  <si>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</si>
  <si>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</si>
  <si>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</si>
  <si>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</si>
  <si>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</si>
  <si>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</si>
  <si>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</si>
  <si>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</si>
  <si>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</si>
  <si>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</si>
  <si>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</si>
  <si>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</si>
  <si>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</si>
  <si>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</si>
  <si>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</si>
  <si>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</si>
  <si>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</si>
  <si>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</si>
  <si>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</si>
  <si>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</si>
  <si>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</si>
  <si>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</si>
  <si>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</si>
  <si>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</si>
  <si>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</si>
  <si>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</si>
  <si>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</si>
  <si>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</si>
  <si>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</si>
  <si>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</si>
  <si>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</si>
  <si>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</si>
  <si>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</si>
  <si>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</si>
  <si>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</si>
  <si>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</si>
  <si>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</si>
  <si>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</si>
  <si>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</si>
  <si>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</si>
  <si>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</si>
  <si>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</si>
  <si>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</si>
  <si>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</si>
  <si>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</si>
  <si>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</si>
  <si>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</si>
  <si>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</si>
  <si>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</si>
  <si>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</si>
  <si>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</si>
  <si>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</si>
  <si>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</si>
  <si>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</si>
  <si>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</si>
  <si>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</si>
  <si>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</si>
  <si>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</si>
  <si>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</si>
  <si>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</si>
  <si>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</si>
  <si>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</si>
  <si>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</si>
  <si>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</si>
  <si>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</si>
  <si>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</si>
  <si>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</si>
  <si>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</si>
  <si>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</si>
  <si>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</si>
  <si>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</si>
  <si>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</si>
  <si>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</si>
  <si>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</si>
  <si>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</si>
  <si>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</si>
  <si>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</si>
  <si>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</si>
  <si>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</si>
  <si>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</si>
  <si>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</si>
  <si>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</si>
  <si>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</si>
  <si>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</si>
  <si>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</si>
  <si>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</si>
  <si>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</si>
  <si>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</si>
  <si>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</si>
  <si>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</si>
  <si>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</si>
  <si>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</si>
  <si>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</si>
  <si>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</si>
  <si>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</si>
  <si>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</si>
  <si>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</si>
  <si>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</si>
  <si>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</si>
  <si>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</si>
  <si>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</si>
  <si>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</si>
  <si>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</si>
  <si>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</si>
  <si>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</si>
  <si>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</si>
  <si>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</si>
  <si>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</si>
  <si>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</si>
  <si>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</si>
  <si>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</si>
  <si>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</si>
  <si>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</si>
  <si>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</si>
  <si>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</si>
  <si>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</si>
  <si>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</si>
  <si>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</si>
  <si>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</si>
  <si>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</si>
  <si>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</si>
  <si>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</si>
  <si>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</si>
  <si>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</si>
  <si>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</si>
  <si>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</si>
  <si>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</si>
  <si>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</si>
  <si>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</si>
  <si>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</si>
  <si>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</si>
  <si>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</si>
  <si>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</si>
  <si>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</si>
  <si>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</si>
  <si>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</si>
  <si>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</si>
  <si>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</si>
  <si>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</si>
  <si>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</si>
  <si>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</si>
  <si>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</si>
  <si>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</si>
  <si>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</si>
  <si>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</si>
  <si>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</si>
  <si>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</si>
  <si>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</si>
  <si>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</si>
  <si>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</si>
  <si>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</si>
  <si>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</si>
  <si>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</si>
  <si>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</si>
  <si>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</si>
  <si>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</si>
  <si>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</si>
  <si>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</si>
  <si>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</si>
  <si>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</si>
  <si>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</si>
  <si>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</si>
  <si>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</si>
  <si>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</si>
  <si>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</si>
  <si>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</si>
  <si>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</si>
  <si>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</si>
  <si>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</si>
  <si>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</si>
  <si>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</si>
  <si>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</si>
  <si>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</si>
  <si>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</si>
  <si>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</si>
  <si>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</si>
  <si>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</si>
  <si>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</si>
  <si>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</si>
  <si>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</si>
  <si>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</si>
  <si>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</si>
  <si>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</si>
  <si>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</si>
  <si>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</si>
  <si>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</si>
  <si>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</si>
  <si>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</si>
  <si>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</si>
  <si>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</si>
  <si>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</si>
  <si>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</si>
  <si>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</si>
  <si>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</si>
  <si>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</si>
  <si>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</si>
  <si>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</si>
  <si>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</si>
  <si>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</si>
  <si>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</si>
  <si>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</si>
  <si>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</si>
  <si>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</si>
  <si>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</si>
  <si>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</si>
  <si>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</si>
  <si>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</si>
  <si>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</si>
  <si>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</si>
  <si>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</si>
  <si>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</si>
  <si>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</si>
  <si>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</si>
  <si>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</si>
  <si>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</si>
  <si>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</si>
  <si>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</si>
  <si>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</si>
  <si>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</si>
  <si>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</si>
  <si>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</si>
  <si>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</si>
  <si>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</si>
  <si>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</si>
  <si>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</si>
  <si>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</si>
  <si>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</si>
  <si>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</si>
  <si>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</si>
  <si>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</si>
  <si>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</si>
  <si>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</si>
  <si>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</si>
  <si>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</si>
  <si>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</si>
  <si>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</si>
  <si>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</si>
  <si>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</si>
  <si>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</si>
  <si>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</si>
  <si>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</si>
  <si>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</si>
  <si>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</si>
  <si>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</si>
  <si>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</si>
  <si>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</si>
  <si>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</si>
  <si>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</si>
  <si>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</si>
  <si>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</si>
  <si>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</si>
  <si>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</si>
  <si>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</si>
  <si>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</si>
  <si>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</si>
  <si>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</si>
  <si>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</si>
  <si>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</si>
  <si>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</si>
  <si>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</si>
  <si>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</si>
  <si>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</si>
  <si>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</si>
  <si>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</si>
  <si>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</si>
  <si>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</si>
  <si>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</si>
  <si>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</si>
  <si>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</si>
  <si>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</si>
  <si>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</si>
  <si>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</si>
  <si>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</si>
  <si>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</si>
  <si>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</si>
  <si>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</si>
  <si>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</si>
  <si>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</si>
  <si>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</si>
  <si>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</si>
  <si>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</si>
  <si>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</si>
  <si>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</si>
  <si>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</si>
  <si>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</si>
  <si>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</si>
  <si>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</si>
  <si>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</si>
  <si>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</si>
  <si>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</si>
  <si>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</si>
  <si>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</si>
  <si>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</si>
  <si>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</si>
  <si>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</si>
  <si>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</si>
  <si>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</si>
  <si>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</si>
  <si>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</si>
  <si>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</si>
  <si>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</si>
  <si>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</si>
  <si>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</si>
  <si>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</si>
  <si>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</si>
  <si>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</si>
  <si>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</si>
  <si>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</si>
  <si>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</si>
  <si>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</si>
  <si>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</si>
  <si>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</si>
  <si>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</si>
  <si>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</si>
  <si>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</si>
  <si>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</si>
  <si>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</si>
  <si>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</si>
  <si>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</si>
  <si>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</si>
  <si>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</si>
  <si>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</si>
  <si>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</si>
  <si>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</si>
  <si>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</si>
  <si>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</si>
  <si>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</si>
  <si>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</si>
  <si>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</si>
  <si>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</si>
  <si>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</si>
  <si>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</si>
  <si>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</si>
  <si>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</si>
  <si>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</si>
  <si>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</si>
  <si>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</si>
  <si>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</si>
  <si>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</si>
  <si>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</si>
  <si>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</si>
  <si>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</si>
  <si>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</si>
  <si>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</si>
  <si>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</si>
  <si>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</si>
  <si>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</si>
  <si>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</si>
  <si>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</si>
  <si>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</si>
  <si>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</si>
  <si>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</si>
  <si>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</si>
  <si>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</si>
  <si>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</si>
  <si>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</si>
  <si>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</si>
  <si>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</si>
  <si>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</si>
  <si>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</si>
  <si>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</si>
  <si>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</si>
  <si>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</si>
  <si>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</si>
  <si>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</si>
  <si>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</si>
  <si>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</si>
  <si>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</si>
  <si>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</si>
  <si>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</si>
  <si>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</si>
  <si>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</si>
  <si>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</si>
  <si>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</si>
  <si>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</si>
  <si>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</si>
  <si>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</si>
  <si>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</si>
  <si>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</si>
  <si>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</si>
  <si>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</si>
  <si>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</si>
  <si>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</si>
  <si>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</si>
  <si>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</si>
  <si>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</si>
  <si>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</si>
  <si>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</si>
  <si>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</si>
  <si>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</si>
  <si>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</si>
  <si>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</si>
  <si>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</si>
  <si>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</si>
  <si>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</si>
  <si>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</si>
  <si>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</si>
  <si>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</si>
  <si>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</si>
  <si>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</si>
  <si>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</si>
  <si>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</si>
  <si>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</si>
  <si>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</si>
  <si>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</si>
  <si>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</si>
  <si>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</si>
  <si>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</si>
  <si>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</si>
  <si>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</si>
  <si>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</si>
  <si>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</si>
  <si>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</si>
  <si>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</si>
  <si>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</si>
  <si>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</si>
  <si>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</si>
  <si>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</si>
  <si>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</si>
  <si>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</si>
  <si>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</si>
  <si>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</si>
  <si>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</si>
  <si>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</si>
  <si>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</si>
  <si>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</si>
  <si>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</si>
  <si>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</si>
  <si>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</si>
  <si>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</si>
  <si>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</si>
  <si>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</si>
  <si>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</si>
  <si>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</si>
  <si>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</si>
  <si>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</si>
  <si>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</si>
  <si>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</si>
  <si>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</si>
  <si>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</si>
  <si>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</si>
  <si>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</si>
  <si>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</si>
  <si>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</si>
  <si>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</si>
  <si>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</si>
  <si>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</si>
  <si>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</si>
  <si>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</si>
  <si>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</si>
  <si>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</si>
  <si>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</si>
  <si>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</si>
  <si>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</si>
  <si>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</si>
  <si>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</si>
  <si>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</si>
  <si>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</si>
  <si>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</si>
  <si>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</si>
  <si>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</si>
  <si>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</si>
  <si>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</si>
  <si>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</si>
  <si>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</si>
  <si>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</si>
  <si>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</si>
  <si>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</si>
  <si>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</si>
  <si>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</si>
  <si>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</si>
  <si>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</si>
  <si>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</si>
  <si>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</si>
  <si>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</si>
  <si>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</si>
  <si>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</si>
  <si>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</si>
  <si>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</si>
  <si>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</si>
  <si>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</si>
  <si>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</si>
  <si>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</si>
  <si>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</si>
  <si>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</si>
  <si>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</si>
  <si>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</si>
  <si>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</si>
  <si>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</si>
  <si>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</si>
  <si>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</si>
  <si>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</si>
  <si>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</si>
  <si>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</si>
  <si>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</si>
  <si>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</si>
  <si>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</si>
  <si>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</si>
  <si>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</si>
  <si>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</si>
  <si>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</si>
  <si>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</si>
  <si>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</si>
  <si>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</si>
  <si>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</si>
  <si>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</si>
  <si>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</si>
  <si>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</si>
  <si>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</si>
  <si>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</si>
  <si>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</si>
  <si>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</si>
  <si>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</si>
  <si>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</si>
  <si>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</si>
  <si>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</si>
  <si>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</si>
  <si>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</si>
  <si>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</si>
  <si>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</si>
  <si>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</si>
  <si>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</si>
  <si>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</si>
  <si>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</si>
  <si>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</si>
  <si>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</si>
  <si>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</si>
  <si>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</si>
  <si>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</si>
  <si>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</si>
  <si>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</si>
  <si>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</si>
  <si>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</si>
  <si>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</si>
  <si>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</si>
  <si>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</si>
  <si>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</si>
  <si>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</si>
  <si>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</si>
  <si>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</si>
  <si>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</si>
  <si>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</si>
  <si>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</si>
  <si>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</si>
  <si>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</si>
  <si>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</si>
  <si>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</si>
  <si>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</si>
  <si>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</si>
  <si>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</si>
  <si>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</si>
  <si>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</si>
  <si>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</si>
  <si>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</si>
  <si>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</si>
  <si>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</si>
  <si>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</si>
  <si>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</si>
  <si>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</si>
  <si>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</si>
  <si>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</si>
  <si>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</si>
  <si>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</si>
  <si>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</si>
  <si>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</si>
  <si>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</si>
  <si>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</si>
  <si>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</si>
  <si>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</si>
  <si>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</si>
  <si>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</si>
  <si>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</si>
  <si>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</si>
  <si>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</si>
  <si>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</si>
  <si>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</si>
  <si>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</si>
  <si>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</si>
  <si>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</si>
  <si>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</si>
  <si>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</si>
  <si>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</si>
  <si>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</si>
  <si>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</si>
  <si>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</si>
  <si>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</si>
  <si>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</si>
  <si>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</si>
  <si>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</si>
  <si>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</si>
  <si>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</si>
  <si>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</si>
  <si>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</si>
  <si>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</si>
  <si>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</si>
  <si>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</si>
  <si>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</si>
  <si>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</si>
  <si>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</si>
  <si>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</si>
  <si>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</si>
  <si>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</si>
  <si>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</si>
  <si>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</si>
  <si>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</si>
  <si>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</si>
  <si>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</si>
  <si>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</si>
  <si>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</si>
  <si>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</si>
  <si>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</si>
  <si>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</si>
  <si>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</si>
  <si>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</si>
  <si>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</si>
  <si>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</si>
  <si>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</si>
  <si>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</si>
  <si>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</si>
  <si>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</si>
  <si>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</si>
  <si>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</si>
  <si>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</si>
  <si>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</si>
  <si>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</si>
  <si>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</si>
  <si>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</si>
  <si>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</si>
  <si>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</si>
  <si>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</si>
  <si>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</si>
  <si>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</si>
  <si>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</si>
  <si>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</si>
  <si>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</si>
  <si>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</si>
  <si>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</si>
  <si>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</si>
  <si>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</si>
  <si>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</si>
  <si>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</si>
  <si>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</si>
  <si>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</si>
  <si>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</si>
  <si>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</si>
  <si>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</si>
  <si>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</si>
  <si>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</si>
  <si>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</si>
  <si>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</si>
  <si>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</si>
  <si>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</si>
  <si>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</si>
  <si>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</si>
  <si>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</si>
  <si>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</si>
  <si>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</si>
  <si>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</si>
  <si>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</si>
  <si>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</si>
  <si>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</si>
  <si>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</si>
  <si>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</si>
  <si>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</si>
  <si>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</si>
  <si>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</si>
  <si>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</si>
  <si>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</si>
  <si>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</si>
  <si>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</si>
  <si>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</si>
  <si>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</si>
  <si>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</si>
  <si>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</si>
  <si>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</si>
  <si>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</si>
  <si>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</si>
  <si>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</si>
  <si>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</si>
  <si>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</si>
  <si>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</si>
  <si>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</si>
  <si>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</si>
  <si>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</si>
  <si>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</si>
  <si>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</si>
  <si>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</si>
  <si>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</si>
  <si>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</si>
  <si>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</si>
  <si>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</si>
  <si>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</si>
  <si>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</si>
  <si>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</si>
  <si>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</si>
  <si>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</si>
  <si>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</si>
  <si>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</si>
  <si>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</si>
  <si>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</si>
  <si>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</si>
  <si>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</si>
  <si>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</si>
  <si>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</si>
  <si>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</si>
  <si>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</si>
  <si>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</si>
  <si>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</si>
  <si>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</si>
  <si>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</si>
  <si>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</si>
  <si>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</si>
  <si>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</si>
  <si>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</si>
  <si>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</si>
  <si>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</si>
  <si>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</si>
  <si>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</si>
  <si>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</si>
  <si>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</si>
  <si>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</si>
  <si>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</si>
  <si>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</si>
  <si>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</si>
  <si>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</si>
  <si>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</si>
  <si>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</si>
  <si>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</si>
  <si>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</si>
  <si>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</si>
  <si>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</si>
  <si>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</si>
  <si>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</si>
  <si>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</si>
  <si>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</si>
  <si>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</si>
  <si>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</si>
  <si>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</si>
  <si>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</si>
  <si>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</si>
  <si>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</si>
  <si>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</si>
  <si>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</si>
  <si>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</si>
  <si>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</si>
  <si>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</si>
  <si>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</si>
  <si>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</si>
  <si>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</si>
  <si>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</si>
  <si>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</si>
  <si>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</si>
  <si>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</si>
  <si>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</si>
  <si>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</si>
  <si>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</si>
  <si>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</si>
  <si>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</si>
  <si>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</si>
  <si>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</si>
  <si>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</si>
  <si>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</si>
  <si>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</si>
  <si>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</si>
  <si>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</si>
  <si>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</si>
  <si>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</si>
  <si>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</si>
  <si>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</si>
  <si>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</si>
  <si>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</si>
  <si>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</si>
  <si>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</si>
  <si>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</si>
  <si>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</si>
  <si>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</si>
  <si>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</si>
  <si>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</si>
  <si>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</si>
  <si>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</si>
  <si>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</si>
  <si>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</si>
  <si>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</si>
  <si>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</si>
  <si>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</si>
  <si>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</si>
  <si>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</si>
  <si>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</si>
  <si>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</si>
  <si>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</si>
  <si>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</si>
  <si>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</si>
  <si>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</si>
  <si>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</si>
  <si>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</si>
  <si>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</si>
  <si>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</si>
  <si>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</si>
  <si>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</si>
  <si>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</si>
  <si>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</si>
  <si>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</si>
  <si>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</si>
  <si>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</si>
  <si>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</si>
  <si>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</si>
  <si>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</si>
  <si>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</si>
  <si>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</si>
  <si>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</si>
  <si>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</si>
  <si>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</si>
  <si>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</si>
  <si>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</si>
  <si>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</si>
  <si>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</si>
  <si>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</si>
  <si>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</si>
  <si>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</si>
  <si>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</si>
  <si>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</si>
  <si>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</si>
  <si>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</si>
  <si>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</si>
  <si>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</si>
  <si>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</si>
  <si>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</si>
  <si>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</si>
  <si>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</si>
  <si>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</si>
  <si>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</si>
  <si>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</si>
  <si>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</si>
  <si>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</si>
  <si>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</si>
  <si>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</si>
  <si>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</si>
  <si>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</si>
  <si>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</si>
  <si>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</si>
  <si>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</si>
  <si>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</si>
  <si>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</si>
  <si>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</si>
  <si>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</si>
  <si>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</si>
  <si>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</si>
  <si>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</si>
  <si>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</si>
  <si>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</si>
  <si>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</si>
  <si>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</si>
  <si>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</si>
  <si>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</si>
  <si>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</si>
  <si>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</si>
  <si>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</si>
  <si>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</si>
  <si>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</si>
  <si>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</si>
  <si>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</si>
  <si>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</si>
  <si>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</si>
  <si>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</si>
  <si>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</si>
  <si>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</si>
  <si>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</si>
  <si>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</si>
  <si>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</si>
  <si>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</si>
  <si>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</si>
  <si>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</si>
  <si>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</si>
  <si>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</si>
  <si>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</si>
  <si>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</si>
  <si>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</si>
  <si>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</si>
  <si>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</si>
  <si>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</si>
  <si>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</si>
  <si>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</si>
  <si>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</si>
  <si>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</si>
  <si>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</si>
  <si>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</si>
  <si>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</si>
  <si>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</si>
  <si>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</si>
  <si>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</si>
  <si>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</si>
  <si>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</si>
  <si>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</si>
  <si>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</si>
  <si>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</si>
  <si>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</si>
  <si>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</si>
  <si>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</si>
  <si>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</si>
  <si>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</si>
  <si>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</si>
  <si>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</si>
  <si>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</si>
  <si>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</si>
  <si>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</si>
  <si>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</si>
  <si>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</si>
  <si>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</si>
  <si>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</si>
  <si>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</si>
  <si>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</si>
  <si>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</si>
  <si>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</si>
  <si>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</si>
  <si>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</si>
  <si>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</si>
  <si>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</si>
  <si>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</si>
  <si>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</si>
  <si>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</si>
  <si>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</si>
  <si>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</si>
  <si>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</si>
  <si>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</si>
  <si>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</si>
  <si>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</si>
  <si>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</si>
  <si>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</si>
  <si>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</si>
  <si>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</si>
  <si>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</si>
  <si>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</si>
  <si>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</si>
  <si>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</si>
  <si>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</si>
  <si>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</si>
  <si>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</si>
  <si>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</si>
  <si>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</si>
  <si>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</si>
  <si>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</si>
  <si>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</si>
  <si>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</si>
  <si>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</si>
  <si>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</si>
  <si>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</si>
  <si>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</si>
  <si>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</si>
  <si>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</si>
  <si>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</si>
  <si>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</si>
  <si>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</si>
  <si>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</si>
  <si>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</si>
  <si>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</si>
  <si>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</si>
  <si>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</si>
  <si>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</si>
  <si>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</si>
  <si>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</si>
  <si>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</si>
  <si>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</si>
  <si>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</si>
  <si>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</si>
  <si>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</si>
  <si>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</si>
  <si>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</si>
  <si>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</si>
  <si>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</si>
  <si>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</si>
  <si>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</si>
  <si>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</si>
  <si>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</si>
  <si>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</si>
  <si>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</si>
  <si>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</si>
  <si>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</si>
  <si>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</si>
  <si>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</si>
  <si>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</si>
  <si>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</si>
  <si>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</si>
  <si>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</si>
  <si>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</si>
  <si>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</si>
  <si>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</si>
  <si>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</si>
  <si>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</si>
  <si>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</si>
  <si>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</si>
  <si>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</si>
  <si>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</si>
  <si>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</si>
  <si>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</si>
  <si>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</si>
  <si>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</si>
  <si>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</si>
  <si>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</si>
  <si>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</si>
  <si>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</si>
  <si>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</si>
  <si>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</si>
  <si>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</si>
  <si>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</si>
  <si>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</si>
  <si>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</si>
  <si>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</si>
  <si>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</si>
  <si>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</si>
  <si>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</si>
  <si>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</si>
  <si>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</si>
  <si>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</si>
  <si>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</si>
  <si>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</si>
  <si>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</si>
  <si>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</si>
  <si>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</si>
  <si>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</si>
  <si>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</si>
  <si>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</si>
  <si>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</si>
  <si>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</si>
  <si>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</si>
  <si>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</si>
  <si>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</si>
  <si>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</si>
  <si>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</si>
  <si>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</si>
  <si>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</si>
  <si>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</si>
  <si>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</si>
  <si>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</si>
  <si>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</si>
  <si>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</si>
  <si>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</si>
  <si>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</si>
  <si>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</si>
  <si>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</si>
  <si>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</si>
  <si>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</si>
  <si>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</si>
  <si>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</si>
  <si>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</si>
  <si>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</si>
  <si>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</si>
  <si>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</si>
  <si>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</si>
  <si>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</si>
  <si>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</si>
  <si>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</si>
  <si>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</si>
  <si>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</si>
  <si>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</si>
  <si>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</si>
  <si>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</si>
  <si>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</si>
  <si>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</si>
  <si>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</si>
  <si>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</si>
  <si>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</si>
  <si>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</si>
  <si>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</si>
  <si>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</si>
  <si>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</si>
  <si>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</si>
  <si>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</si>
  <si>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</si>
  <si>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</si>
  <si>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</si>
  <si>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</si>
  <si>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</si>
  <si>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</si>
  <si>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</si>
  <si>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</si>
  <si>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</si>
  <si>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</si>
  <si>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</si>
  <si>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</si>
  <si>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</si>
  <si>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</si>
  <si>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</si>
  <si>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</si>
  <si>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</si>
  <si>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</si>
  <si>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</si>
  <si>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</si>
  <si>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</si>
  <si>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</si>
  <si>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</si>
  <si>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</si>
  <si>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</si>
  <si>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</si>
  <si>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</si>
  <si>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</si>
  <si>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</si>
  <si>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</si>
  <si>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</si>
  <si>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</si>
  <si>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</si>
  <si>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</si>
  <si>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</si>
  <si>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</si>
  <si>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</si>
  <si>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</si>
  <si>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</si>
  <si>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</si>
  <si>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</si>
  <si>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</si>
  <si>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</si>
  <si>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</si>
  <si>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</si>
  <si>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</si>
  <si>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</si>
  <si>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</si>
  <si>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</si>
  <si>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</si>
  <si>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</si>
  <si>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</si>
  <si>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</si>
  <si>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</si>
  <si>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</si>
  <si>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</si>
  <si>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</si>
  <si>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</si>
  <si>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</si>
  <si>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</si>
  <si>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</si>
  <si>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</si>
  <si>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</si>
  <si>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</si>
  <si>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</si>
  <si>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</si>
  <si>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</si>
  <si>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</si>
  <si>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</si>
  <si>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</si>
  <si>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</si>
  <si>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</si>
  <si>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</si>
  <si>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</si>
  <si>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</si>
  <si>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</si>
  <si>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</si>
  <si>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</si>
  <si>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</si>
  <si>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</si>
  <si>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</si>
  <si>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</si>
  <si>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</si>
  <si>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</si>
  <si>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</si>
  <si>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</si>
  <si>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</si>
  <si>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</si>
  <si>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</si>
  <si>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</si>
  <si>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</si>
  <si>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</si>
  <si>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</si>
  <si>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</si>
  <si>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</si>
  <si>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</si>
  <si>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</si>
  <si>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</si>
  <si>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</si>
  <si>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</si>
  <si>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</si>
  <si>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</si>
  <si>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</si>
  <si>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</si>
  <si>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</si>
  <si>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</si>
  <si>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</si>
  <si>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</si>
  <si>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</si>
  <si>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</si>
  <si>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</si>
  <si>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</si>
  <si>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</si>
  <si>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</si>
  <si>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</si>
  <si>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</si>
  <si>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</si>
  <si>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</si>
  <si>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</si>
  <si>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</si>
  <si>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</si>
  <si>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</si>
  <si>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</si>
  <si>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</si>
  <si>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</si>
  <si>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</si>
  <si>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</si>
  <si>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</si>
  <si>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</si>
  <si>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</si>
  <si>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</si>
  <si>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</si>
  <si>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</si>
  <si>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</si>
  <si>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</si>
  <si>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</si>
  <si>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</si>
  <si>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</si>
  <si>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</si>
  <si>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</si>
  <si>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</si>
  <si>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</si>
  <si>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</si>
  <si>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</si>
  <si>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</si>
  <si>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</si>
  <si>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</si>
  <si>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</si>
  <si>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</si>
  <si>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</si>
  <si>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</si>
  <si>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</si>
  <si>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</si>
  <si>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</si>
  <si>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</si>
  <si>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</si>
  <si>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</si>
  <si>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</si>
  <si>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</si>
  <si>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</si>
  <si>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</si>
  <si>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</si>
  <si>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</si>
  <si>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</si>
  <si>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</si>
  <si>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</si>
  <si>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</si>
  <si>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</si>
  <si>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</si>
  <si>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</si>
  <si>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</si>
  <si>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</si>
  <si>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</si>
  <si>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</si>
  <si>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</si>
  <si>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</si>
  <si>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</si>
  <si>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</si>
  <si>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</si>
  <si>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</si>
  <si>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</si>
  <si>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</si>
  <si>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</si>
  <si>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</si>
  <si>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</si>
  <si>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</si>
  <si>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</si>
  <si>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</si>
  <si>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</si>
  <si>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</si>
  <si>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</si>
  <si>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</si>
  <si>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</si>
  <si>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</si>
  <si>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</si>
  <si>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</si>
  <si>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</si>
  <si>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</si>
  <si>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</si>
  <si>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</si>
  <si>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</si>
  <si>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</si>
  <si>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</si>
  <si>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</si>
  <si>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</si>
  <si>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</si>
  <si>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</si>
  <si>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</si>
  <si>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</si>
  <si>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</si>
  <si>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</si>
  <si>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</si>
  <si>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</si>
  <si>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</si>
  <si>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</si>
  <si>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</si>
  <si>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</si>
  <si>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</si>
  <si>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</si>
  <si>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</si>
  <si>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</si>
  <si>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</si>
  <si>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</si>
  <si>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</si>
  <si>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</si>
  <si>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</si>
  <si>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</si>
  <si>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</si>
  <si>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</si>
  <si>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</si>
  <si>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</si>
  <si>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</si>
  <si>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</si>
  <si>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</si>
  <si>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</si>
  <si>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</si>
  <si>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</si>
  <si>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</si>
  <si>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</si>
  <si>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</si>
  <si>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</si>
  <si>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</si>
  <si>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</si>
  <si>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</si>
  <si>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</si>
  <si>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</si>
  <si>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</si>
  <si>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</si>
  <si>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</si>
  <si>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</si>
  <si>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</si>
  <si>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</si>
  <si>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</si>
  <si>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</si>
  <si>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</si>
  <si>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</si>
  <si>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</si>
  <si>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</si>
  <si>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</si>
  <si>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</si>
  <si>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</si>
  <si>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</si>
  <si>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</si>
  <si>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</si>
  <si>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</si>
  <si>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</si>
  <si>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</si>
  <si>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</si>
  <si>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</si>
  <si>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</si>
  <si>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</si>
  <si>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</si>
  <si>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</si>
  <si>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</si>
  <si>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</si>
  <si>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</si>
  <si>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</si>
  <si>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</si>
  <si>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</si>
  <si>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</si>
  <si>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</si>
  <si>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</si>
  <si>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</si>
  <si>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</si>
  <si>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</si>
  <si>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</si>
  <si>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</si>
  <si>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</si>
  <si>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</si>
  <si>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</si>
  <si>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</si>
  <si>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</si>
  <si>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</si>
  <si>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</si>
  <si>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</si>
  <si>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</si>
  <si>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</si>
  <si>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</si>
  <si>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</si>
  <si>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</si>
  <si>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</si>
  <si>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</si>
  <si>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</si>
  <si>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</si>
  <si>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</si>
  <si>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</si>
  <si>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</si>
  <si>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</si>
  <si>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</si>
  <si>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</si>
  <si>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</si>
  <si>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</si>
  <si>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</si>
  <si>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</si>
  <si>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</si>
  <si>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</si>
  <si>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</si>
  <si>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</si>
  <si>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</si>
  <si>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</si>
  <si>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</si>
  <si>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</si>
  <si>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</si>
  <si>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</si>
  <si>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</si>
  <si>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</si>
  <si>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</si>
  <si>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</si>
  <si>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</si>
  <si>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</si>
  <si>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</si>
  <si>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</si>
  <si>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</si>
  <si>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</si>
  <si>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</si>
  <si>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</si>
  <si>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</si>
  <si>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</si>
  <si>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</si>
  <si>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</si>
  <si>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</si>
  <si>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</si>
  <si>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</si>
  <si>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</si>
  <si>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</si>
  <si>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</si>
  <si>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</si>
  <si>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</si>
  <si>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</si>
  <si>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</si>
  <si>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</si>
  <si>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</si>
  <si>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</si>
  <si>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</si>
  <si>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</si>
  <si>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</si>
  <si>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</si>
  <si>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</si>
  <si>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</si>
  <si>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</si>
  <si>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</si>
  <si>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</si>
  <si>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</si>
  <si>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</si>
  <si>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</si>
  <si>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</si>
  <si>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</si>
  <si>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</si>
  <si>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</si>
  <si>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</si>
  <si>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</si>
  <si>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</si>
  <si>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</si>
  <si>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</si>
  <si>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</si>
  <si>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</si>
  <si>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</si>
  <si>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</si>
  <si>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</si>
  <si>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</si>
  <si>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</si>
  <si>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</si>
  <si>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</si>
  <si>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</si>
  <si>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</si>
  <si>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</si>
  <si>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</si>
  <si>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</si>
  <si>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</si>
  <si>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</si>
  <si>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</si>
  <si>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</si>
  <si>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</si>
  <si>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</si>
  <si>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</si>
  <si>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</si>
  <si>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</si>
  <si>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</si>
  <si>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</si>
  <si>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</si>
  <si>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</si>
  <si>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</si>
  <si>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</si>
  <si>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</si>
  <si>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</si>
  <si>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</si>
  <si>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</si>
  <si>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</si>
  <si>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</si>
  <si>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</si>
  <si>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</si>
  <si>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</si>
  <si>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</si>
  <si>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</si>
  <si>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</si>
  <si>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</si>
  <si>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</si>
  <si>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</si>
  <si>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</si>
  <si>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</si>
  <si>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</si>
  <si>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</si>
  <si>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</si>
  <si>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</si>
  <si>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</si>
  <si>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</si>
  <si>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</si>
  <si>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</si>
  <si>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</si>
  <si>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</si>
  <si>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</si>
  <si>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</si>
  <si>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</si>
  <si>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</si>
  <si>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</si>
  <si>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</si>
  <si>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</si>
  <si>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</si>
  <si>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</si>
  <si>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</si>
  <si>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</si>
  <si>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</si>
  <si>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</si>
  <si>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</si>
  <si>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</si>
  <si>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</si>
  <si>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</si>
  <si>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</si>
  <si>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</si>
  <si>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</si>
  <si>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</si>
  <si>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</si>
  <si>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</si>
  <si>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</si>
  <si>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</si>
  <si>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</si>
  <si>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</si>
  <si>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</si>
  <si>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</si>
  <si>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</si>
  <si>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</si>
  <si>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</si>
  <si>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</si>
  <si>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</si>
  <si>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</si>
  <si>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</si>
  <si>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</si>
  <si>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</si>
  <si>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</si>
  <si>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</si>
  <si>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</si>
  <si>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</si>
  <si>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</si>
  <si>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</si>
  <si>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</si>
  <si>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</si>
  <si>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</si>
  <si>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</si>
  <si>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</si>
  <si>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</si>
  <si>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</si>
  <si>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</si>
  <si>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</si>
  <si>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</si>
  <si>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</si>
  <si>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</si>
  <si>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</si>
  <si>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</si>
  <si>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</si>
  <si>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</si>
  <si>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</si>
  <si>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</si>
  <si>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</si>
  <si>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</si>
  <si>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</si>
  <si>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</si>
  <si>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</si>
  <si>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</si>
  <si>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</si>
  <si>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</si>
  <si>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</si>
  <si>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</si>
  <si>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</si>
  <si>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</si>
  <si>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</si>
  <si>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</si>
  <si>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</si>
  <si>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</si>
  <si>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</si>
  <si>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</si>
  <si>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</si>
  <si>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</si>
  <si>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</si>
  <si>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</si>
  <si>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</si>
  <si>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</si>
  <si>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</si>
  <si>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</si>
  <si>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</si>
  <si>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</si>
  <si>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</si>
  <si>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</si>
  <si>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</si>
  <si>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</si>
  <si>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</si>
  <si>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</si>
  <si>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</si>
  <si>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</si>
  <si>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</si>
  <si>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</si>
  <si>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</si>
  <si>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</si>
  <si>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</si>
  <si>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</si>
  <si>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</si>
  <si>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</si>
  <si>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</si>
  <si>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</si>
  <si>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</si>
  <si>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</si>
  <si>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</si>
  <si>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</si>
  <si>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</si>
  <si>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</si>
  <si>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</si>
  <si>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</si>
  <si>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</si>
  <si>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</si>
  <si>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</si>
  <si>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</si>
  <si>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</si>
  <si>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</si>
  <si>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</si>
  <si>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</si>
  <si>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</si>
  <si>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</si>
  <si>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</si>
  <si>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</si>
  <si>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</si>
  <si>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</si>
  <si>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</si>
  <si>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</si>
  <si>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</si>
  <si>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</si>
  <si>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</si>
  <si>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</si>
  <si>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</si>
  <si>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</si>
  <si>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</si>
  <si>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</si>
  <si>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</si>
  <si>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</si>
  <si>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</si>
  <si>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</si>
  <si>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</si>
  <si>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</si>
  <si>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</si>
  <si>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</si>
  <si>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</si>
  <si>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</si>
  <si>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</si>
  <si>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</si>
  <si>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</si>
  <si>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</si>
  <si>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</si>
  <si>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</si>
  <si>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</si>
  <si>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</si>
  <si>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</si>
  <si>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</si>
  <si>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</si>
  <si>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</si>
  <si>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</si>
  <si>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</si>
  <si>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</si>
  <si>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</si>
  <si>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</si>
  <si>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</si>
  <si>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</si>
  <si>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</si>
  <si>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</si>
  <si>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</si>
  <si>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</si>
  <si>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</si>
  <si>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</si>
  <si>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</si>
  <si>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</si>
  <si>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</si>
  <si>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</si>
  <si>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</si>
  <si>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</si>
  <si>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</si>
  <si>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</si>
  <si>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</si>
  <si>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</si>
  <si>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</si>
  <si>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</si>
  <si>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</si>
  <si>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</si>
  <si>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</si>
  <si>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</si>
  <si>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</si>
  <si>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</si>
  <si>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</si>
  <si>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</si>
  <si>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</si>
  <si>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</si>
  <si>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</si>
  <si>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</si>
  <si>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</si>
  <si>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</si>
  <si>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</si>
  <si>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</si>
  <si>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</si>
  <si>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</si>
  <si>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</si>
  <si>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</si>
  <si>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</si>
  <si>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</si>
  <si>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</si>
  <si>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</si>
  <si>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</si>
  <si>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</si>
  <si>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</si>
  <si>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</si>
  <si>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</si>
  <si>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</si>
  <si>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</si>
  <si>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</si>
  <si>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</si>
  <si>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</si>
  <si>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</si>
  <si>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</si>
  <si>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</si>
  <si>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</si>
  <si>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</si>
  <si>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</si>
  <si>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</si>
  <si>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</si>
  <si>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</si>
  <si>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</si>
  <si>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</si>
  <si>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</si>
  <si>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</si>
  <si>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</si>
  <si>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</si>
  <si>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</si>
  <si>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</si>
  <si>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</si>
  <si>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</si>
  <si>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</si>
  <si>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</si>
  <si>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</si>
  <si>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</si>
  <si>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</si>
  <si>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</si>
  <si>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</si>
  <si>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</si>
  <si>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</si>
  <si>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</si>
  <si>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</si>
  <si>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</si>
  <si>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</si>
  <si>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</si>
  <si>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</si>
  <si>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</si>
  <si>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</si>
  <si>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</si>
  <si>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</si>
  <si>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</si>
  <si>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</si>
  <si>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</si>
  <si>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</si>
  <si>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</si>
  <si>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</si>
  <si>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</si>
  <si>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</si>
  <si>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</si>
  <si>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</si>
  <si>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</si>
  <si>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</si>
  <si>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</si>
  <si>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</si>
  <si>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</si>
  <si>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</si>
  <si>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</si>
  <si>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</si>
  <si>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</si>
  <si>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</si>
  <si>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</si>
  <si>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</si>
  <si>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</si>
  <si>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</si>
  <si>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</si>
  <si>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</si>
  <si>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</si>
  <si>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</si>
  <si>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</si>
  <si>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</si>
  <si>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</si>
  <si>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</si>
  <si>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</si>
  <si>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</si>
  <si>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</si>
  <si>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</si>
  <si>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</si>
  <si>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</si>
  <si>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</si>
  <si>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</si>
  <si>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</si>
  <si>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</si>
  <si>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</si>
  <si>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</si>
  <si>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</si>
  <si>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</si>
  <si>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</si>
  <si>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</si>
  <si>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</si>
  <si>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</si>
  <si>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</si>
  <si>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</si>
  <si>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</si>
  <si>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</si>
  <si>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</si>
  <si>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</si>
  <si>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</si>
  <si>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</si>
  <si>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</si>
  <si>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</si>
  <si>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</si>
  <si>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</si>
  <si>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</si>
  <si>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</si>
  <si>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</si>
  <si>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</si>
  <si>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</si>
  <si>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</si>
  <si>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</si>
  <si>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</si>
  <si>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</si>
  <si>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</si>
  <si>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</si>
  <si>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</si>
  <si>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</si>
  <si>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</si>
  <si>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</si>
  <si>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</si>
  <si>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</si>
  <si>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</si>
  <si>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</si>
  <si>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</si>
  <si>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</si>
  <si>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</si>
  <si>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</si>
  <si>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</si>
  <si>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</si>
  <si>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</si>
  <si>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</si>
  <si>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</si>
  <si>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</si>
  <si>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</si>
  <si>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</si>
  <si>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</si>
  <si>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</si>
  <si>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</si>
  <si>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</si>
  <si>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</si>
  <si>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</si>
  <si>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</si>
  <si>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</si>
  <si>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</si>
  <si>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</si>
  <si>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</si>
  <si>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</si>
  <si>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</si>
  <si>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</si>
  <si>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</si>
  <si>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</si>
  <si>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</si>
  <si>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</si>
  <si>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</si>
  <si>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</si>
  <si>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</si>
  <si>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</si>
  <si>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</si>
  <si>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</si>
  <si>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</si>
  <si>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</si>
  <si>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</si>
  <si>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</si>
  <si>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</si>
  <si>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</si>
  <si>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</si>
  <si>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</si>
  <si>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</si>
  <si>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</si>
  <si>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</si>
  <si>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</si>
  <si>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</si>
  <si>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</si>
  <si>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</si>
  <si>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</si>
  <si>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</si>
  <si>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</si>
  <si>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</si>
  <si>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</si>
  <si>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</si>
  <si>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</si>
  <si>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</si>
  <si>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</si>
  <si>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</si>
  <si>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</si>
  <si>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</si>
  <si>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</si>
  <si>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</si>
  <si>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</si>
  <si>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</si>
  <si>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</si>
  <si>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</si>
  <si>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</si>
  <si>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</si>
  <si>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</si>
  <si>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</si>
  <si>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</si>
  <si>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</si>
  <si>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</si>
  <si>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</si>
  <si>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</si>
  <si>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</si>
  <si>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</si>
  <si>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</si>
  <si>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</si>
  <si>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</si>
  <si>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</si>
  <si>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</si>
  <si>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</si>
  <si>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</si>
  <si>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</si>
  <si>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</si>
  <si>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</si>
  <si>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</si>
  <si>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</si>
  <si>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</si>
  <si>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</si>
  <si>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</si>
  <si>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</si>
  <si>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</si>
  <si>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</si>
  <si>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</si>
  <si>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</si>
  <si>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</si>
  <si>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</si>
  <si>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</si>
  <si>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</si>
  <si>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</si>
  <si>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</si>
  <si>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</si>
  <si>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</si>
  <si>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</si>
  <si>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</si>
  <si>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</si>
  <si>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</si>
  <si>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</si>
  <si>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</si>
  <si>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</si>
  <si>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</si>
  <si>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</si>
  <si>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</si>
  <si>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</si>
  <si>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</si>
  <si>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</si>
  <si>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</si>
  <si>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</si>
  <si>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</si>
  <si>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</si>
  <si>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</si>
  <si>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</si>
  <si>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</si>
  <si>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</si>
  <si>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</si>
  <si>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</si>
  <si>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</si>
  <si>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</si>
  <si>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</si>
  <si>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</si>
  <si>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</si>
  <si>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</si>
  <si>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</si>
  <si>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</si>
  <si>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</si>
  <si>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</si>
  <si>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</si>
  <si>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</si>
  <si>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</si>
  <si>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</si>
  <si>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</si>
  <si>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</si>
  <si>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</si>
  <si>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</si>
  <si>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</si>
  <si>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</si>
  <si>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</si>
  <si>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</si>
  <si>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</si>
  <si>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</si>
  <si>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</si>
  <si>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</si>
  <si>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</si>
  <si>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</si>
  <si>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</si>
  <si>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</si>
  <si>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</si>
  <si>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</si>
  <si>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</si>
  <si>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</si>
  <si>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</si>
  <si>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</si>
  <si>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</si>
  <si>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</si>
  <si>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</si>
  <si>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</si>
  <si>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</si>
  <si>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</si>
  <si>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</si>
  <si>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</si>
  <si>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</si>
  <si>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</si>
  <si>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</si>
  <si>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</si>
  <si>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</si>
  <si>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</si>
  <si>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</si>
  <si>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</si>
  <si>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</si>
  <si>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</si>
  <si>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</si>
  <si>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</si>
  <si>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</si>
  <si>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</si>
  <si>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</si>
  <si>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</si>
  <si>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</si>
  <si>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</si>
  <si>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</si>
  <si>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</si>
  <si>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</si>
  <si>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</si>
  <si>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</si>
  <si>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</si>
  <si>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</si>
  <si>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</si>
  <si>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</si>
  <si>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</si>
  <si>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</si>
  <si>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</si>
  <si>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</si>
  <si>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</si>
  <si>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</si>
  <si>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</si>
  <si>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</si>
  <si>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</si>
  <si>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</si>
  <si>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</si>
  <si>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</si>
  <si>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</si>
  <si>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</si>
  <si>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</si>
  <si>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</si>
  <si>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</si>
  <si>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</si>
  <si>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</si>
  <si>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</si>
  <si>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</si>
  <si>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</si>
  <si>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</si>
  <si>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</si>
  <si>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</si>
  <si>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</si>
  <si>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</si>
  <si>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</si>
  <si>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</si>
  <si>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</si>
  <si>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</si>
  <si>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</si>
  <si>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</si>
  <si>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</si>
  <si>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</si>
  <si>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</si>
  <si>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</si>
  <si>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</si>
  <si>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</si>
  <si>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</si>
  <si>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</si>
  <si>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</si>
  <si>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</si>
  <si>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</si>
  <si>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</si>
  <si>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</si>
  <si>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</si>
  <si>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</si>
  <si>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</si>
  <si>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</si>
  <si>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</si>
  <si>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</si>
  <si>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</si>
  <si>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</si>
  <si>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</si>
  <si>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</si>
  <si>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</si>
  <si>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</si>
  <si>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</si>
  <si>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</si>
  <si>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</si>
  <si>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</si>
  <si>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</si>
  <si>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</si>
  <si>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</si>
  <si>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</si>
  <si>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</si>
  <si>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</si>
  <si>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</si>
  <si>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</si>
  <si>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</si>
  <si>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</si>
  <si>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</si>
  <si>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</si>
  <si>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</si>
  <si>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</si>
  <si>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</si>
  <si>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</si>
  <si>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</si>
  <si>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</si>
  <si>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</si>
  <si>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</si>
  <si>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</si>
  <si>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</si>
  <si>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</si>
  <si>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</si>
  <si>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</si>
  <si>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</si>
  <si>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</si>
  <si>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</si>
  <si>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</si>
  <si>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</si>
  <si>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</si>
  <si>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</si>
  <si>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</si>
  <si>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</si>
  <si>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</si>
  <si>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</si>
  <si>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</si>
  <si>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</si>
  <si>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</si>
  <si>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</si>
  <si>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</si>
  <si>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</si>
  <si>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</si>
  <si>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</si>
  <si>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</si>
  <si>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</si>
  <si>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</si>
  <si>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</si>
  <si>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</si>
  <si>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</si>
  <si>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</si>
  <si>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</si>
  <si>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</si>
  <si>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</si>
  <si>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</si>
  <si>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</si>
  <si>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</si>
  <si>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</si>
  <si>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</si>
  <si>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</si>
  <si>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</si>
  <si>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</si>
  <si>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</si>
  <si>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</si>
  <si>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</si>
  <si>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</si>
  <si>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</si>
  <si>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</si>
  <si>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</si>
  <si>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</si>
  <si>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</si>
  <si>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</si>
  <si>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</si>
  <si>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</si>
  <si>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</si>
  <si>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</si>
  <si>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</si>
  <si>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</si>
  <si>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</si>
  <si>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</si>
  <si>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</si>
  <si>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</si>
  <si>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</si>
  <si>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</si>
  <si>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</si>
  <si>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</si>
  <si>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</si>
  <si>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</si>
  <si>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</si>
  <si>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</si>
  <si>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</si>
  <si>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</si>
  <si>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</si>
  <si>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</si>
  <si>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</si>
  <si>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</si>
  <si>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</si>
  <si>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</si>
  <si>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</si>
  <si>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</si>
  <si>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</si>
  <si>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</si>
  <si>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</si>
  <si>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</si>
  <si>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</si>
  <si>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</si>
  <si>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</si>
  <si>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</si>
  <si>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</si>
  <si>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</si>
  <si>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</si>
  <si>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</si>
  <si>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</si>
  <si>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</si>
  <si>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</si>
  <si>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</si>
  <si>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</si>
  <si>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</si>
  <si>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</si>
  <si>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</si>
  <si>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</si>
  <si>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</si>
  <si>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</si>
  <si>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</si>
  <si>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</si>
  <si>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</si>
  <si>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</si>
  <si>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</si>
  <si>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</si>
  <si>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</si>
  <si>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</si>
  <si>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</si>
  <si>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</si>
  <si>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</si>
  <si>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</si>
  <si>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</si>
  <si>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</si>
  <si>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</si>
  <si>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</si>
  <si>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</si>
  <si>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</si>
  <si>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</si>
  <si>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</si>
  <si>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</si>
  <si>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</si>
  <si>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</si>
  <si>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</si>
  <si>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</si>
  <si>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</si>
  <si>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</si>
  <si>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</si>
  <si>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</si>
  <si>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</si>
  <si>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</si>
  <si>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</si>
  <si>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</si>
  <si>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</si>
  <si>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</si>
  <si>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</si>
  <si>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</si>
  <si>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</si>
  <si>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</si>
  <si>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</si>
  <si>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</si>
  <si>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</si>
  <si>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</si>
  <si>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</si>
  <si>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</si>
  <si>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</si>
  <si>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</si>
  <si>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</si>
  <si>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</si>
  <si>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</si>
  <si>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</si>
  <si>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</si>
  <si>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</si>
  <si>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</si>
  <si>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</si>
  <si>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</si>
  <si>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</si>
  <si>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</si>
  <si>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</si>
  <si>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</si>
  <si>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</si>
  <si>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</si>
  <si>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</si>
  <si>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</si>
  <si>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</si>
  <si>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</si>
  <si>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</si>
  <si>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</si>
  <si>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</si>
  <si>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</si>
  <si>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</si>
  <si>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</si>
  <si>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</si>
  <si>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</si>
  <si>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</si>
  <si>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</si>
  <si>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</si>
  <si>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</si>
  <si>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</si>
  <si>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</si>
  <si>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</si>
  <si>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</si>
  <si>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</si>
  <si>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</si>
  <si>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</si>
  <si>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</si>
  <si>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</si>
  <si>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</si>
  <si>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</si>
  <si>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</si>
  <si>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</si>
  <si>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</si>
  <si>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</si>
  <si>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</si>
  <si>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</si>
  <si>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</si>
  <si>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</si>
  <si>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</si>
  <si>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</si>
  <si>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</si>
  <si>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</si>
  <si>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</si>
  <si>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</si>
  <si>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</si>
  <si>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</si>
  <si>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</si>
  <si>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</si>
  <si>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</si>
  <si>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</si>
  <si>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</si>
  <si>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</si>
  <si>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</si>
  <si>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</si>
  <si>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</si>
  <si>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</si>
  <si>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</si>
  <si>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</si>
  <si>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</si>
  <si>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</si>
  <si>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</si>
  <si>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</si>
  <si>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</si>
  <si>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</si>
  <si>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</si>
  <si>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</si>
  <si>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</si>
  <si>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</si>
  <si>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</si>
  <si>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</si>
  <si>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</si>
  <si>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</si>
  <si>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</si>
  <si>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</si>
  <si>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</si>
  <si>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</si>
  <si>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</si>
  <si>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</si>
  <si>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</si>
  <si>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</si>
  <si>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</si>
  <si>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</si>
  <si>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</si>
  <si>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</si>
  <si>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</si>
  <si>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</si>
  <si>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</si>
  <si>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</si>
  <si>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</si>
  <si>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</si>
  <si>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</si>
  <si>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</si>
  <si>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</si>
  <si>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</si>
  <si>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</si>
  <si>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</si>
  <si>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</si>
  <si>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</si>
  <si>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</si>
  <si>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</si>
  <si>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</si>
  <si>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</si>
  <si>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</si>
  <si>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</si>
  <si>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</si>
  <si>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</si>
  <si>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</si>
  <si>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</si>
  <si>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</si>
  <si>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</si>
  <si>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</si>
  <si>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</si>
  <si>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</si>
  <si>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</si>
  <si>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</si>
  <si>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</si>
  <si>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</si>
  <si>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</si>
  <si>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</si>
  <si>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</si>
  <si>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</si>
  <si>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</si>
  <si>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</si>
  <si>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</si>
  <si>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</si>
  <si>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</si>
  <si>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</si>
  <si>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</si>
  <si>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</si>
  <si>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</si>
  <si>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</si>
  <si>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</si>
  <si>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</si>
  <si>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</si>
  <si>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</si>
  <si>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</si>
  <si>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</si>
  <si>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</si>
  <si>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</si>
  <si>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</si>
  <si>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</si>
  <si>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</si>
  <si>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</si>
  <si>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</si>
  <si>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</si>
  <si>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</si>
  <si>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</si>
  <si>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</si>
  <si>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</si>
  <si>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</si>
  <si>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</si>
  <si>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</si>
  <si>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</si>
  <si>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</si>
  <si>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</si>
  <si>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</si>
  <si>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</si>
  <si>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</si>
  <si>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</si>
  <si>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</si>
  <si>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</si>
  <si>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</si>
  <si>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</si>
  <si>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</si>
  <si>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</si>
  <si>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</si>
  <si>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</si>
  <si>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</si>
  <si>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</si>
  <si>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</si>
  <si>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</si>
  <si>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</si>
  <si>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</si>
  <si>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</si>
  <si>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</si>
  <si>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</si>
  <si>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</si>
  <si>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</si>
  <si>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</si>
  <si>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</si>
  <si>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</si>
  <si>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</si>
  <si>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</si>
  <si>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</si>
  <si>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</si>
  <si>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</si>
  <si>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</si>
  <si>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</si>
  <si>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</si>
  <si>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</si>
  <si>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</si>
  <si>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</si>
  <si>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</si>
  <si>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</si>
  <si>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</si>
  <si>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</si>
  <si>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</si>
  <si>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</si>
  <si>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</si>
  <si>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</si>
  <si>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</si>
  <si>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</si>
  <si>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</si>
  <si>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</si>
  <si>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</si>
  <si>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</si>
  <si>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</si>
  <si>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</si>
  <si>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</si>
  <si>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</si>
  <si>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</si>
  <si>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</si>
  <si>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</si>
  <si>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</si>
  <si>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</si>
  <si>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</si>
  <si>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</si>
  <si>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</si>
  <si>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</si>
  <si>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</si>
  <si>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</si>
  <si>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</si>
  <si>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</si>
  <si>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</si>
  <si>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</si>
  <si>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</si>
  <si>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</si>
  <si>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</si>
  <si>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</si>
  <si>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</si>
  <si>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</si>
  <si>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</si>
  <si>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</si>
  <si>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</si>
  <si>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</si>
  <si>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</si>
  <si>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</si>
  <si>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</si>
  <si>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</si>
  <si>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</si>
  <si>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</si>
  <si>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</si>
  <si>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</si>
  <si>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</si>
  <si>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</si>
  <si>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</si>
  <si>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</si>
  <si>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</si>
  <si>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</si>
  <si>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</si>
  <si>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</si>
  <si>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</si>
  <si>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</si>
  <si>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</si>
  <si>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</si>
  <si>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</si>
  <si>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</si>
  <si>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</si>
  <si>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</si>
  <si>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</si>
  <si>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</si>
  <si>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</si>
  <si>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</si>
  <si>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</si>
  <si>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</si>
  <si>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</si>
  <si>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</si>
  <si>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</si>
  <si>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</si>
  <si>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</si>
  <si>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</si>
  <si>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</si>
  <si>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</si>
  <si>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</si>
  <si>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</si>
  <si>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</si>
  <si>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</si>
  <si>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</si>
  <si>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</si>
  <si>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</si>
  <si>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</si>
  <si>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</si>
  <si>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</si>
  <si>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</si>
  <si>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</si>
  <si>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</si>
  <si>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</si>
  <si>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</si>
  <si>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</si>
  <si>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</si>
  <si>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</si>
  <si>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</si>
  <si>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</si>
  <si>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</si>
  <si>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</si>
  <si>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</si>
  <si>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</si>
  <si>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</si>
  <si>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</si>
  <si>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</si>
  <si>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</si>
  <si>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</si>
  <si>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</si>
  <si>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</si>
  <si>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</si>
  <si>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</si>
  <si>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</si>
  <si>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</si>
  <si>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</si>
  <si>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</si>
  <si>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</si>
  <si>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</si>
  <si>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</si>
  <si>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</si>
  <si>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</si>
  <si>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</si>
  <si>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</si>
  <si>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</si>
  <si>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</si>
  <si>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</si>
  <si>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</si>
  <si>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</si>
  <si>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</si>
  <si>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</si>
  <si>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</si>
  <si>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</si>
  <si>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</si>
  <si>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</si>
  <si>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</si>
  <si>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</si>
  <si>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</si>
  <si>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</si>
  <si>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</si>
  <si>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</si>
  <si>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</si>
  <si>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</si>
  <si>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</si>
  <si>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</si>
  <si>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</si>
  <si>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</si>
  <si>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</si>
  <si>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</si>
  <si>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</si>
  <si>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</si>
  <si>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</si>
  <si>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</si>
  <si>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</si>
  <si>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</si>
  <si>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</si>
  <si>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</si>
  <si>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</si>
  <si>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</si>
  <si>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</si>
  <si>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</si>
  <si>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</si>
  <si>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</si>
  <si>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</si>
  <si>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</si>
  <si>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</si>
  <si>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</si>
  <si>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</si>
  <si>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</si>
  <si>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</si>
  <si>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</si>
  <si>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</si>
  <si>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</si>
  <si>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</si>
  <si>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</si>
  <si>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</si>
  <si>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</si>
  <si>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</si>
  <si>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</si>
  <si>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</si>
  <si>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</si>
  <si>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</si>
  <si>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</si>
  <si>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</si>
  <si>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</si>
  <si>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</si>
  <si>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</si>
  <si>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</si>
  <si>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</si>
  <si>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</si>
  <si>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</si>
  <si>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</si>
  <si>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</si>
  <si>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</si>
  <si>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</si>
  <si>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</si>
  <si>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</si>
  <si>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</si>
  <si>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</si>
  <si>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</si>
  <si>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</si>
  <si>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</si>
  <si>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</si>
  <si>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</si>
  <si>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</si>
  <si>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</si>
  <si>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</si>
  <si>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</si>
  <si>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</si>
  <si>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</si>
  <si>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</si>
  <si>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</si>
  <si>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</si>
  <si>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</si>
  <si>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</si>
  <si>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</si>
  <si>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</si>
  <si>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</si>
  <si>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</si>
  <si>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</si>
  <si>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</si>
  <si>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</si>
  <si>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</si>
  <si>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</si>
  <si>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</si>
  <si>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</si>
  <si>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</si>
  <si>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</si>
  <si>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</si>
  <si>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</si>
  <si>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</si>
  <si>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</si>
  <si>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</si>
  <si>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</si>
  <si>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</si>
  <si>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</si>
  <si>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</si>
  <si>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</si>
  <si>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</si>
  <si>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</si>
  <si>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</si>
  <si>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</si>
  <si>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</si>
  <si>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</si>
  <si>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</si>
  <si>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</si>
  <si>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</si>
  <si>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</si>
  <si>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</si>
  <si>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</si>
  <si>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</si>
  <si>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</si>
  <si>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</si>
  <si>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</si>
  <si>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</si>
  <si>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</si>
  <si>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</si>
  <si>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</si>
  <si>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</si>
  <si>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</si>
  <si>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</si>
  <si>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</si>
  <si>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</si>
  <si>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</si>
  <si>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</si>
  <si>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</si>
  <si>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</si>
  <si>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</si>
  <si>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</si>
  <si>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</si>
  <si>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</si>
  <si>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</si>
  <si>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</si>
  <si>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</si>
  <si>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</si>
  <si>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</si>
  <si>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</si>
  <si>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</si>
  <si>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</si>
  <si>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</si>
  <si>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</si>
  <si>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</si>
  <si>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</si>
  <si>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</si>
  <si>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</si>
  <si>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</si>
  <si>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</si>
  <si>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</si>
  <si>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</si>
  <si>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</si>
  <si>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</si>
  <si>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</si>
  <si>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</si>
  <si>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</si>
  <si>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</si>
  <si>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</si>
  <si>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</si>
  <si>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</si>
  <si>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</si>
  <si>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</si>
  <si>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</si>
  <si>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</si>
  <si>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</si>
  <si>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</si>
  <si>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</si>
  <si>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</si>
  <si>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</si>
  <si>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</si>
  <si>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</si>
  <si>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</si>
  <si>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</si>
  <si>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</si>
  <si>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</si>
  <si>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</si>
  <si>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</si>
  <si>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</si>
  <si>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</si>
  <si>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</si>
  <si>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</si>
  <si>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</si>
  <si>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</si>
  <si>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</si>
  <si>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</si>
  <si>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</si>
  <si>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</si>
  <si>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</si>
  <si>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</si>
  <si>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</si>
  <si>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</si>
  <si>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</si>
  <si>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</si>
  <si>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</si>
  <si>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</si>
  <si>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</si>
  <si>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</si>
  <si>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</si>
  <si>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</si>
  <si>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</si>
  <si>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</si>
  <si>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</si>
  <si>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</si>
  <si>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</si>
  <si>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</si>
  <si>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</si>
  <si>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</si>
  <si>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</si>
  <si>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</si>
  <si>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</si>
  <si>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</si>
  <si>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</si>
  <si>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</si>
  <si>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</si>
  <si>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</si>
  <si>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</si>
  <si>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</si>
  <si>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</si>
  <si>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</si>
  <si>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</si>
  <si>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</si>
  <si>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</si>
  <si>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</si>
  <si>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</si>
  <si>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</si>
  <si>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</si>
  <si>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</si>
  <si>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</si>
  <si>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</si>
  <si>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</si>
  <si>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</si>
  <si>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</si>
  <si>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</si>
  <si>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</si>
  <si>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</si>
  <si>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</si>
  <si>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</si>
  <si>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</si>
  <si>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</si>
  <si>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</si>
  <si>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</si>
  <si>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</si>
  <si>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</si>
  <si>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</si>
  <si>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</si>
  <si>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</si>
  <si>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</si>
  <si>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</si>
  <si>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</si>
  <si>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</si>
  <si>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</si>
  <si>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</si>
  <si>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</si>
  <si>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</si>
  <si>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</si>
  <si>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</si>
  <si>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</si>
  <si>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</si>
  <si>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</si>
  <si>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</si>
  <si>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</si>
  <si>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</si>
  <si>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</si>
  <si>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</si>
  <si>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</si>
  <si>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</si>
  <si>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</si>
  <si>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</si>
  <si>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</si>
  <si>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</si>
  <si>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</si>
  <si>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</si>
  <si>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</si>
  <si>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</si>
  <si>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</si>
  <si>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</si>
  <si>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</si>
  <si>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</si>
  <si>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</si>
  <si>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</si>
  <si>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</si>
  <si>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</si>
  <si>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</si>
  <si>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</si>
  <si>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</si>
  <si>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</si>
  <si>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</si>
  <si>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</si>
  <si>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</si>
  <si>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</si>
  <si>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</si>
  <si>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</si>
  <si>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</si>
  <si>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</si>
  <si>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</si>
  <si>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</si>
  <si>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</si>
  <si>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</si>
  <si>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</si>
  <si>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</si>
  <si>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</si>
  <si>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</si>
  <si>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</si>
  <si>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</si>
  <si>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</si>
  <si>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</si>
  <si>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</si>
  <si>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</si>
  <si>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</si>
  <si>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</si>
  <si>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</si>
  <si>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</si>
  <si>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</si>
  <si>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</si>
  <si>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</si>
  <si>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</si>
  <si>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</si>
  <si>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</si>
  <si>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</si>
  <si>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</si>
  <si>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</si>
  <si>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</si>
  <si>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</si>
  <si>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</si>
  <si>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</si>
  <si>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</si>
  <si>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</si>
  <si>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</si>
  <si>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</si>
  <si>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</si>
  <si>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</si>
  <si>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</si>
  <si>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</si>
  <si>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</si>
  <si>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</si>
  <si>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</si>
  <si>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</si>
  <si>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</si>
  <si>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</si>
  <si>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</si>
  <si>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</si>
  <si>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</si>
  <si>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</si>
  <si>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</si>
  <si>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</si>
  <si>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</si>
  <si>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</si>
  <si>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</si>
  <si>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</si>
  <si>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</si>
  <si>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</si>
  <si>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</si>
  <si>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</si>
  <si>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</si>
  <si>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</si>
  <si>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</si>
  <si>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</si>
  <si>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</si>
  <si>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</si>
  <si>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</si>
  <si>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</si>
  <si>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</si>
  <si>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</si>
  <si>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</si>
  <si>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</si>
  <si>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</si>
  <si>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</si>
  <si>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</si>
  <si>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</si>
  <si>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</si>
  <si>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</si>
  <si>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</si>
  <si>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</si>
  <si>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</si>
  <si>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</si>
  <si>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</si>
  <si>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</si>
  <si>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</si>
  <si>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</si>
  <si>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</si>
  <si>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</si>
  <si>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</si>
  <si>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</si>
  <si>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</si>
  <si>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</si>
  <si>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</si>
  <si>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</si>
  <si>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</si>
  <si>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</si>
  <si>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</si>
  <si>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</si>
  <si>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</si>
  <si>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</si>
  <si>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</si>
  <si>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</si>
  <si>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</si>
  <si>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</si>
  <si>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</si>
  <si>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</si>
  <si>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</si>
  <si>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</si>
  <si>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</si>
  <si>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</si>
  <si>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</si>
  <si>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</si>
  <si>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</si>
  <si>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</si>
  <si>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</si>
  <si>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</si>
  <si>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</si>
  <si>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</si>
  <si>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</si>
  <si>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</si>
  <si>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</si>
  <si>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</si>
  <si>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</si>
  <si>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</si>
  <si>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</si>
  <si>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</si>
  <si>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</si>
  <si>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</si>
  <si>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</si>
  <si>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</si>
  <si>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</si>
  <si>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</si>
  <si>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</si>
  <si>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</si>
  <si>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</si>
  <si>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</si>
  <si>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</si>
  <si>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</si>
  <si>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</si>
  <si>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</si>
  <si>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</si>
  <si>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</si>
  <si>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</si>
  <si>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</si>
  <si>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</si>
  <si>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</si>
  <si>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</si>
  <si>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</si>
  <si>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</si>
  <si>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</si>
  <si>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</si>
  <si>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</si>
  <si>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</si>
  <si>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</si>
  <si>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</si>
  <si>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</si>
  <si>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</si>
  <si>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</si>
  <si>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</si>
  <si>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</si>
  <si>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</si>
  <si>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</si>
  <si>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</si>
  <si>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</si>
  <si>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</si>
  <si>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</si>
  <si>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</si>
  <si>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</si>
  <si>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</si>
  <si>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</si>
  <si>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</si>
  <si>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</si>
  <si>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</si>
  <si>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</si>
  <si>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</si>
  <si>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</si>
  <si>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</si>
  <si>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</si>
  <si>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</si>
  <si>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</si>
  <si>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</si>
  <si>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</si>
  <si>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</si>
  <si>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</si>
  <si>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</si>
  <si>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</si>
  <si>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</si>
  <si>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</si>
  <si>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</si>
  <si>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</si>
  <si>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</si>
  <si>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</si>
  <si>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</si>
  <si>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</si>
  <si>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</si>
  <si>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</si>
  <si>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</si>
  <si>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</si>
  <si>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</si>
  <si>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</si>
  <si>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</si>
  <si>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</si>
  <si>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</si>
  <si>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</si>
  <si>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</si>
  <si>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</si>
  <si>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</si>
  <si>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</si>
  <si>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</si>
  <si>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</si>
  <si>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</si>
  <si>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</si>
  <si>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</si>
  <si>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</si>
  <si>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</si>
  <si>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</si>
  <si>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</si>
  <si>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</si>
  <si>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</si>
  <si>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</si>
  <si>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</si>
  <si>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</si>
  <si>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</si>
  <si>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</si>
  <si>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</si>
  <si>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</si>
  <si>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</si>
  <si>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</si>
  <si>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</si>
  <si>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</si>
  <si>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</si>
  <si>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</si>
  <si>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</si>
  <si>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</si>
  <si>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</si>
  <si>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</si>
  <si>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</si>
  <si>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</si>
  <si>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</si>
  <si>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</si>
  <si>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</si>
  <si>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</si>
  <si>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</si>
  <si>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</si>
  <si>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</si>
  <si>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</si>
  <si>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</si>
  <si>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</si>
  <si>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</si>
  <si>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</si>
  <si>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</si>
  <si>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</si>
  <si>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</si>
  <si>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</si>
  <si>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</si>
  <si>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</si>
  <si>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</si>
  <si>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</si>
  <si>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</si>
  <si>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</si>
  <si>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</si>
  <si>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</si>
  <si>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</si>
  <si>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</si>
  <si>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</si>
  <si>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</si>
  <si>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</si>
  <si>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</si>
  <si>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</si>
  <si>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</si>
  <si>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</si>
  <si>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</si>
  <si>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</si>
  <si>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</si>
  <si>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</si>
  <si>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</si>
  <si>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</si>
  <si>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</si>
  <si>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</si>
  <si>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</si>
  <si>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</si>
  <si>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</si>
  <si>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</si>
  <si>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</si>
  <si>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</si>
  <si>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</si>
  <si>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</si>
  <si>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</si>
  <si>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</si>
  <si>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</si>
  <si>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</si>
  <si>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</si>
  <si>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</si>
  <si>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</si>
  <si>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</si>
  <si>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</si>
  <si>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</si>
  <si>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</si>
  <si>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</si>
  <si>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</si>
  <si>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</si>
  <si>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</si>
  <si>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</si>
  <si>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</si>
  <si>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</si>
  <si>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</si>
  <si>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</si>
  <si>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</si>
  <si>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</si>
  <si>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</si>
  <si>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</si>
  <si>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</si>
  <si>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</si>
  <si>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</si>
  <si>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</si>
  <si>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</si>
  <si>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</si>
  <si>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</si>
  <si>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</si>
  <si>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</si>
  <si>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</si>
  <si>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</si>
  <si>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</si>
  <si>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</si>
  <si>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</si>
  <si>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</si>
  <si>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</si>
  <si>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</si>
  <si>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</si>
  <si>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</si>
  <si>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</si>
  <si>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</si>
  <si>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</si>
  <si>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</si>
  <si>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</si>
  <si>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</si>
  <si>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</si>
  <si>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</si>
  <si>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</si>
  <si>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</si>
  <si>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</si>
  <si>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</si>
  <si>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</si>
  <si>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</si>
  <si>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</si>
  <si>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</si>
  <si>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</si>
  <si>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</si>
  <si>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</si>
  <si>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</si>
  <si>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</si>
  <si>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</si>
  <si>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</si>
  <si>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</si>
  <si>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</si>
  <si>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</si>
  <si>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</si>
  <si>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</si>
  <si>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</si>
  <si>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</si>
  <si>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</si>
  <si>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</si>
  <si>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</si>
  <si>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</si>
  <si>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</si>
  <si>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</si>
  <si>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</si>
  <si>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</si>
  <si>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</si>
  <si>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</si>
  <si>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</si>
  <si>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</si>
  <si>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</si>
  <si>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</si>
  <si>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</si>
  <si>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</si>
  <si>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</si>
  <si>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</si>
  <si>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</si>
  <si>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</si>
  <si>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</si>
  <si>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</si>
  <si>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</si>
  <si>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</si>
  <si>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</si>
  <si>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</si>
  <si>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</si>
  <si>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</si>
  <si>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</si>
  <si>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</si>
  <si>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</si>
  <si>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</si>
  <si>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</si>
  <si>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</si>
  <si>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</si>
  <si>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</si>
  <si>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</si>
  <si>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</si>
  <si>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</si>
  <si>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</si>
  <si>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</si>
  <si>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</si>
  <si>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</si>
  <si>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</si>
  <si>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</si>
  <si>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</si>
  <si>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</si>
  <si>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</si>
  <si>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</si>
  <si>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</si>
  <si>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</si>
  <si>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</si>
  <si>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</si>
  <si>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</si>
  <si>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</si>
  <si>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</si>
  <si>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</si>
  <si>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</si>
  <si>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</si>
  <si>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</si>
  <si>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</si>
  <si>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</si>
  <si>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</si>
  <si>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</si>
  <si>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</si>
  <si>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</si>
  <si>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</si>
  <si>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</si>
  <si>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</si>
  <si>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</si>
  <si>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</si>
  <si>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</si>
  <si>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</si>
  <si>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</si>
  <si>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</si>
  <si>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</si>
  <si>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</si>
  <si>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</si>
  <si>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</si>
  <si>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</si>
  <si>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</si>
  <si>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</si>
  <si>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</si>
  <si>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</si>
  <si>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</si>
  <si>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</si>
  <si>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</si>
  <si>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</si>
  <si>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</si>
  <si>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</si>
  <si>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</si>
  <si>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</si>
  <si>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</si>
  <si>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</si>
  <si>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</si>
  <si>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</si>
  <si>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</si>
  <si>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</si>
  <si>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</si>
  <si>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</si>
  <si>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</si>
  <si>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</si>
  <si>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</si>
  <si>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</si>
  <si>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</si>
  <si>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</si>
  <si>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</si>
  <si>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</si>
  <si>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</si>
  <si>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</si>
  <si>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</si>
  <si>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</si>
  <si>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</si>
  <si>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</si>
  <si>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</si>
  <si>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</si>
  <si>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</si>
  <si>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</si>
  <si>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</si>
  <si>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</si>
  <si>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</si>
  <si>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</si>
  <si>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</si>
  <si>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</si>
  <si>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</si>
  <si>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</si>
  <si>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</si>
  <si>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</si>
  <si>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</si>
  <si>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</si>
  <si>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</si>
  <si>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</si>
  <si>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</si>
  <si>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</si>
  <si>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</si>
  <si>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</si>
  <si>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</si>
  <si>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</si>
  <si>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</si>
  <si>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</si>
  <si>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</si>
  <si>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</si>
  <si>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</si>
  <si>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</si>
  <si>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</si>
  <si>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</si>
  <si>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</si>
  <si>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</si>
  <si>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</si>
  <si>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</si>
  <si>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</si>
  <si>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</si>
  <si>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</si>
  <si>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</si>
  <si>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</si>
  <si>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</si>
  <si>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</si>
  <si>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</si>
  <si>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</si>
  <si>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</si>
  <si>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</si>
  <si>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</si>
  <si>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</si>
  <si>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</si>
  <si>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</si>
  <si>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</si>
  <si>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</si>
  <si>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</si>
  <si>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</si>
  <si>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</si>
  <si>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</si>
  <si>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</si>
  <si>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</si>
  <si>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</si>
  <si>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</si>
  <si>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</si>
  <si>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</si>
  <si>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</si>
  <si>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</si>
  <si>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</si>
  <si>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</si>
  <si>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</si>
  <si>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</si>
  <si>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</si>
  <si>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</si>
  <si>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</si>
  <si>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</si>
  <si>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</si>
  <si>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</si>
  <si>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</si>
  <si>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</si>
  <si>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</si>
  <si>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</si>
  <si>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</si>
  <si>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</si>
  <si>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</si>
  <si>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</si>
  <si>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</si>
  <si>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</si>
  <si>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</si>
  <si>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</si>
  <si>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</si>
  <si>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</si>
  <si>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</si>
  <si>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</si>
  <si>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</si>
  <si>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</si>
  <si>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</si>
  <si>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</si>
  <si>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</si>
  <si>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</si>
  <si>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</si>
  <si>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</si>
  <si>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</si>
  <si>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</si>
  <si>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</si>
  <si>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</si>
  <si>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</si>
  <si>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</si>
  <si>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</si>
  <si>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</si>
  <si>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</si>
  <si>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</si>
  <si>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</si>
  <si>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</si>
  <si>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</si>
  <si>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</si>
  <si>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</si>
  <si>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</si>
  <si>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</si>
  <si>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</si>
  <si>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</si>
  <si>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</si>
  <si>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</si>
  <si>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</si>
  <si>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</si>
  <si>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</si>
  <si>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</si>
  <si>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</si>
  <si>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</si>
  <si>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</si>
  <si>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</si>
  <si>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</si>
  <si>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</si>
  <si>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</si>
  <si>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</si>
  <si>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</si>
  <si>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</si>
  <si>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</si>
  <si>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</si>
  <si>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</si>
  <si>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</si>
  <si>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</si>
  <si>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</si>
  <si>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</si>
  <si>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</si>
  <si>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</si>
  <si>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</si>
  <si>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</si>
  <si>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</si>
  <si>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</si>
  <si>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</si>
  <si>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</si>
  <si>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</si>
  <si>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</si>
  <si>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</si>
  <si>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</si>
  <si>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</si>
  <si>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</si>
  <si>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</si>
  <si>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</si>
  <si>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</si>
  <si>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</si>
  <si>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</si>
  <si>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</si>
  <si>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</si>
  <si>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</si>
  <si>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</si>
  <si>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</si>
  <si>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</si>
  <si>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</si>
  <si>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</si>
  <si>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</si>
  <si>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</si>
  <si>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</si>
  <si>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</si>
  <si>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</si>
  <si>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</si>
  <si>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</si>
  <si>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</si>
  <si>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</si>
  <si>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</si>
  <si>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</si>
  <si>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</si>
  <si>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</si>
  <si>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</si>
  <si>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</si>
  <si>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</si>
  <si>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</si>
  <si>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</si>
  <si>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</si>
  <si>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</si>
  <si>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</si>
  <si>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</si>
  <si>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</si>
  <si>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</si>
  <si>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</si>
  <si>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</si>
  <si>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</si>
  <si>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</si>
  <si>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</si>
  <si>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</si>
  <si>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</si>
  <si>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</si>
  <si>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</si>
  <si>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</si>
  <si>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</si>
  <si>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</si>
  <si>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</si>
  <si>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</si>
  <si>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</si>
  <si>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</si>
  <si>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</si>
  <si>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</si>
  <si>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</si>
  <si>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</si>
  <si>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</si>
  <si>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</si>
  <si>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</si>
  <si>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</si>
  <si>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</si>
  <si>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</si>
  <si>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</si>
  <si>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</si>
  <si>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</si>
  <si>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</si>
  <si>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</si>
  <si>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</si>
  <si>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</si>
  <si>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</si>
  <si>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</si>
  <si>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</si>
  <si>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</si>
  <si>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</si>
  <si>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</si>
  <si>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</si>
  <si>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</si>
  <si>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</si>
  <si>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</si>
  <si>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</si>
  <si>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</si>
  <si>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</si>
  <si>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</si>
  <si>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</si>
  <si>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</si>
  <si>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</si>
  <si>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</si>
  <si>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</si>
  <si>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</si>
  <si>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</si>
  <si>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</si>
  <si>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</si>
  <si>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</si>
  <si>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</si>
  <si>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</si>
  <si>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</si>
  <si>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</si>
  <si>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</si>
  <si>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</si>
  <si>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</si>
  <si>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</si>
  <si>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</si>
  <si>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</si>
  <si>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</si>
  <si>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</si>
  <si>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</si>
  <si>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</si>
  <si>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</si>
  <si>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</si>
  <si>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</si>
  <si>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</si>
  <si>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</si>
  <si>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</si>
  <si>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</si>
  <si>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</si>
  <si>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</si>
  <si>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</si>
  <si>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</si>
  <si>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</si>
  <si>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</si>
  <si>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</si>
  <si>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</si>
  <si>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</si>
  <si>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</si>
  <si>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</si>
  <si>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</si>
  <si>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</si>
  <si>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</si>
  <si>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</si>
  <si>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</si>
  <si>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</si>
  <si>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</si>
  <si>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</si>
  <si>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</si>
  <si>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</si>
  <si>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</si>
  <si>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</si>
  <si>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</si>
  <si>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</si>
  <si>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</si>
  <si>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</si>
  <si>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</si>
  <si>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</si>
  <si>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</si>
  <si>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</si>
  <si>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</si>
  <si>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</si>
  <si>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</si>
  <si>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</si>
  <si>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</si>
  <si>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</si>
  <si>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</si>
  <si>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</si>
  <si>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</si>
  <si>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</si>
  <si>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</si>
  <si>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</si>
  <si>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</si>
  <si>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</si>
  <si>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</si>
  <si>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</si>
  <si>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</si>
  <si>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</si>
  <si>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</si>
  <si>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</si>
  <si>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</si>
  <si>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</si>
  <si>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</si>
  <si>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</si>
  <si>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</si>
  <si>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</si>
  <si>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</si>
  <si>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</si>
  <si>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</si>
  <si>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</si>
  <si>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</si>
  <si>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</si>
  <si>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</si>
  <si>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</si>
  <si>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</si>
  <si>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</si>
  <si>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</si>
  <si>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</si>
  <si>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</si>
  <si>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</si>
  <si>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</si>
  <si>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</si>
  <si>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</si>
  <si>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</si>
  <si>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</si>
  <si>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</si>
  <si>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</si>
  <si>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</si>
  <si>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</si>
  <si>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</si>
  <si>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</si>
  <si>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</si>
  <si>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</si>
  <si>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</si>
  <si>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</si>
  <si>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</si>
  <si>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</si>
  <si>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</si>
  <si>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</si>
  <si>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</si>
  <si>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</si>
  <si>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</si>
  <si>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</si>
  <si>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</si>
  <si>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</si>
  <si>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</si>
  <si>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</si>
  <si>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</si>
  <si>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</si>
  <si>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</si>
  <si>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</si>
  <si>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</si>
  <si>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</si>
  <si>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</si>
  <si>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</si>
  <si>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</si>
  <si>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</si>
  <si>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</si>
  <si>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</si>
  <si>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</si>
  <si>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</si>
  <si>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</si>
  <si>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</si>
  <si>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</si>
  <si>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</si>
  <si>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</si>
  <si>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</si>
  <si>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</si>
  <si>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</si>
  <si>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</si>
  <si>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</si>
  <si>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</si>
  <si>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</si>
  <si>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</si>
  <si>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</si>
  <si>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</si>
  <si>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</si>
  <si>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</si>
  <si>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</si>
  <si>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</si>
  <si>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</si>
  <si>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</si>
  <si>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</si>
  <si>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</si>
  <si>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</si>
  <si>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</si>
  <si>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</si>
  <si>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</si>
  <si>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</si>
  <si>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</si>
  <si>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</si>
  <si>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</si>
  <si>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</si>
  <si>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</si>
  <si>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</si>
  <si>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</si>
  <si>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</si>
  <si>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</si>
  <si>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</si>
  <si>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</si>
  <si>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</si>
  <si>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</si>
  <si>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</si>
  <si>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</si>
  <si>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</si>
  <si>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</si>
  <si>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</si>
  <si>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</si>
  <si>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</si>
  <si>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</si>
  <si>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</si>
  <si>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</si>
  <si>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</si>
  <si>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</si>
  <si>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</si>
  <si>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</si>
  <si>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</si>
  <si>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</si>
  <si>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</si>
  <si>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</si>
  <si>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</si>
  <si>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</si>
  <si>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</si>
  <si>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</si>
  <si>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</si>
  <si>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</si>
  <si>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</si>
  <si>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</si>
  <si>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</si>
  <si>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</si>
  <si>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</si>
  <si>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</si>
  <si>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</si>
  <si>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</si>
  <si>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</si>
  <si>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</si>
  <si>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</si>
  <si>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</si>
  <si>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</si>
  <si>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</si>
  <si>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</si>
  <si>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</si>
  <si>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</si>
  <si>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</si>
  <si>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</si>
  <si>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</si>
  <si>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</si>
  <si>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</si>
  <si>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</si>
  <si>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</si>
  <si>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</si>
  <si>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</si>
  <si>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</si>
  <si>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</si>
  <si>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</si>
  <si>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</si>
  <si>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</si>
  <si>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</si>
  <si>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</si>
  <si>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</si>
  <si>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</si>
  <si>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</si>
  <si>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</si>
  <si>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</si>
  <si>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</si>
  <si>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</si>
  <si>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</si>
  <si>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</si>
  <si>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</si>
  <si>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</si>
  <si>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</si>
  <si>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</si>
  <si>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</si>
  <si>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</si>
  <si>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</si>
  <si>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</si>
  <si>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</si>
  <si>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</si>
  <si>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</si>
  <si>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</si>
  <si>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</si>
  <si>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</si>
  <si>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</si>
  <si>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</si>
  <si>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</si>
  <si>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</si>
  <si>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</si>
  <si>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</si>
  <si>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</si>
  <si>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</si>
  <si>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</si>
  <si>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</si>
  <si>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</si>
  <si>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</si>
  <si>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</si>
  <si>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</si>
  <si>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</si>
  <si>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</si>
  <si>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</si>
  <si>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</si>
  <si>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</si>
  <si>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</si>
  <si>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</si>
  <si>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</si>
  <si>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</si>
  <si>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</si>
  <si>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</si>
  <si>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</si>
  <si>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</si>
  <si>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</si>
  <si>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</si>
  <si>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</si>
  <si>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</si>
  <si>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</si>
  <si>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</si>
  <si>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</si>
  <si>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</si>
  <si>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</si>
  <si>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</si>
  <si>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</si>
  <si>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</si>
  <si>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</si>
  <si>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</si>
  <si>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</si>
  <si>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</si>
  <si>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</si>
  <si>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</si>
  <si>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</si>
  <si>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</si>
  <si>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</si>
  <si>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</si>
  <si>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</si>
  <si>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</si>
  <si>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</si>
  <si>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</si>
  <si>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</si>
  <si>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</si>
  <si>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</si>
  <si>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</si>
  <si>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</si>
  <si>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</si>
  <si>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</si>
  <si>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</si>
  <si>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</si>
  <si>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</si>
  <si>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</si>
  <si>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</si>
  <si>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</si>
  <si>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</si>
  <si>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</si>
  <si>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</si>
  <si>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</si>
  <si>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</si>
  <si>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</si>
  <si>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</si>
  <si>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</si>
  <si>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</si>
  <si>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</si>
  <si>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</si>
  <si>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</si>
  <si>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</si>
  <si>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</si>
  <si>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</si>
  <si>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</si>
  <si>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</si>
  <si>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</si>
  <si>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</si>
  <si>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</si>
  <si>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</si>
  <si>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</si>
  <si>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</si>
  <si>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</si>
  <si>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</si>
  <si>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</si>
  <si>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</si>
  <si>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</si>
  <si>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</si>
  <si>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</si>
  <si>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</si>
  <si>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</si>
  <si>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</si>
  <si>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</si>
  <si>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</si>
  <si>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</si>
  <si>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</si>
  <si>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</si>
  <si>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</si>
  <si>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</si>
  <si>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</si>
  <si>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</si>
  <si>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</si>
  <si>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</si>
  <si>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</si>
  <si>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</si>
  <si>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</si>
  <si>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</si>
  <si>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</si>
  <si>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</si>
  <si>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</si>
  <si>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</si>
  <si>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</si>
  <si>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</si>
  <si>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</si>
  <si>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</si>
  <si>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</si>
  <si>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</si>
  <si>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</si>
  <si>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</si>
  <si>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</si>
  <si>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</si>
  <si>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</si>
  <si>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</si>
  <si>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</si>
  <si>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</si>
  <si>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</si>
  <si>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</si>
  <si>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</si>
  <si>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</si>
  <si>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</si>
  <si>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</si>
  <si>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</si>
  <si>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</si>
  <si>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</si>
  <si>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</si>
  <si>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</si>
  <si>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</si>
  <si>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</si>
  <si>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</si>
  <si>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</si>
  <si>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</si>
  <si>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</si>
  <si>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</si>
  <si>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</si>
  <si>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</si>
  <si>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</si>
  <si>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</si>
  <si>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</si>
  <si>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</si>
  <si>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</si>
  <si>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</si>
  <si>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</si>
  <si>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</si>
  <si>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</si>
  <si>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</si>
  <si>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</si>
  <si>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</si>
  <si>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</si>
  <si>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</si>
  <si>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</si>
  <si>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</si>
  <si>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</si>
  <si>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</si>
  <si>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</si>
  <si>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</si>
  <si>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</si>
  <si>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</si>
  <si>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</si>
  <si>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</si>
  <si>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</si>
  <si>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</si>
  <si>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</si>
  <si>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</si>
  <si>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</si>
  <si>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</si>
  <si>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</si>
  <si>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</si>
  <si>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</si>
  <si>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</si>
  <si>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</si>
  <si>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</si>
  <si>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</si>
  <si>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</si>
  <si>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</si>
  <si>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</si>
  <si>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</si>
  <si>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</si>
  <si>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</si>
  <si>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</si>
  <si>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</si>
  <si>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</si>
  <si>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</si>
  <si>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</si>
  <si>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</si>
  <si>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</si>
  <si>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</si>
  <si>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</si>
  <si>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</si>
  <si>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</si>
  <si>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</si>
  <si>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</si>
  <si>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</si>
  <si>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</si>
  <si>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</si>
  <si>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</si>
  <si>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</si>
  <si>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</si>
  <si>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</si>
  <si>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</si>
  <si>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</si>
  <si>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</si>
  <si>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</si>
  <si>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</si>
  <si>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</si>
  <si>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</si>
  <si>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</si>
  <si>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</si>
  <si>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</si>
  <si>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</si>
  <si>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</si>
  <si>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</si>
  <si>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</si>
  <si>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</si>
  <si>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</si>
  <si>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</si>
  <si>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</si>
  <si>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</si>
  <si>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</si>
  <si>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</si>
  <si>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</si>
  <si>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</si>
  <si>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</si>
  <si>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</si>
  <si>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</si>
  <si>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</si>
  <si>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</si>
  <si>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</si>
  <si>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</si>
  <si>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</si>
  <si>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</si>
  <si>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</si>
  <si>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</si>
  <si>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</si>
  <si>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</si>
  <si>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</si>
  <si>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</si>
  <si>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</si>
  <si>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</si>
  <si>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</si>
  <si>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</si>
  <si>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</si>
  <si>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</si>
  <si>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</si>
  <si>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</si>
  <si>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</si>
  <si>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</si>
  <si>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</si>
  <si>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</si>
  <si>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</si>
  <si>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</si>
  <si>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</si>
  <si>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</si>
  <si>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</si>
  <si>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</si>
  <si>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</si>
  <si>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</si>
  <si>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</si>
  <si>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</si>
  <si>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</si>
  <si>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</si>
  <si>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</si>
  <si>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</si>
  <si>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</si>
  <si>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</si>
  <si>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</si>
  <si>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</si>
  <si>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</si>
  <si>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</si>
  <si>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</si>
  <si>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</si>
  <si>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</si>
  <si>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</si>
  <si>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</si>
  <si>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</si>
  <si>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</si>
  <si>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</si>
  <si>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</si>
  <si>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</si>
  <si>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</si>
  <si>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</si>
  <si>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</si>
  <si>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</si>
  <si>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</si>
  <si>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</si>
  <si>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</si>
  <si>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</si>
  <si>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</si>
  <si>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</si>
  <si>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</si>
  <si>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</si>
  <si>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</si>
  <si>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</si>
  <si>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</si>
  <si>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</si>
  <si>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</si>
  <si>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</si>
  <si>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</si>
  <si>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</si>
  <si>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</si>
  <si>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</si>
  <si>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</si>
  <si>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</si>
  <si>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</si>
  <si>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</si>
  <si>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</si>
  <si>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</si>
  <si>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</si>
  <si>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</si>
  <si>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</si>
  <si>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</si>
  <si>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</si>
  <si>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</si>
  <si>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</si>
  <si>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</si>
  <si>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</si>
  <si>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</si>
  <si>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</si>
  <si>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</si>
  <si>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</si>
  <si>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</si>
  <si>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</si>
  <si>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</si>
  <si>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</si>
  <si>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</si>
  <si>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</si>
  <si>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</si>
  <si>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</si>
  <si>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</si>
  <si>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</si>
  <si>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</si>
  <si>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</si>
  <si>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</si>
  <si>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</si>
  <si>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</si>
  <si>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</si>
  <si>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</si>
  <si>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</si>
  <si>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</si>
  <si>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</si>
  <si>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</si>
  <si>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</si>
  <si>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</si>
  <si>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</si>
  <si>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</si>
  <si>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</si>
  <si>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</si>
  <si>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</si>
  <si>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</si>
  <si>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</si>
  <si>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</si>
  <si>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</si>
  <si>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</si>
  <si>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</si>
  <si>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</si>
  <si>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</si>
  <si>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</si>
  <si>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</si>
  <si>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</si>
  <si>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</si>
  <si>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</si>
  <si>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</si>
  <si>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</si>
  <si>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</si>
  <si>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</si>
  <si>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</si>
  <si>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</si>
  <si>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</si>
  <si>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</si>
  <si>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</si>
  <si>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</si>
  <si>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</si>
  <si>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</si>
  <si>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</si>
  <si>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</si>
  <si>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</si>
  <si>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</si>
  <si>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</si>
  <si>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</si>
  <si>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</si>
  <si>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</si>
  <si>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</si>
  <si>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</si>
  <si>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</si>
  <si>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</si>
  <si>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</si>
  <si>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</si>
  <si>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</si>
  <si>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</si>
  <si>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</si>
  <si>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</si>
  <si>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</si>
  <si>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</si>
  <si>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</si>
  <si>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</si>
  <si>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</si>
  <si>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</si>
  <si>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</si>
  <si>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</si>
  <si>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</si>
  <si>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</si>
  <si>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</si>
  <si>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</si>
  <si>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</si>
  <si>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</si>
  <si>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</si>
  <si>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</si>
  <si>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</si>
  <si>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</si>
  <si>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</si>
  <si>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</si>
  <si>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</si>
  <si>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</si>
  <si>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</si>
  <si>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</si>
  <si>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</si>
  <si>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</si>
  <si>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</si>
  <si>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</si>
  <si>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</si>
  <si>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</si>
  <si>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</si>
  <si>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</si>
  <si>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</si>
  <si>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</si>
  <si>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</si>
  <si>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</si>
  <si>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</si>
  <si>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</si>
  <si>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</si>
  <si>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</si>
  <si>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</si>
  <si>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</si>
  <si>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</si>
  <si>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</si>
  <si>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</si>
  <si>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</si>
  <si>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</si>
  <si>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</si>
  <si>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</si>
  <si>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</si>
  <si>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</si>
  <si>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</si>
  <si>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</si>
  <si>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</si>
  <si>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</si>
  <si>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</si>
  <si>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</si>
  <si>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</si>
  <si>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</si>
  <si>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</si>
  <si>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</si>
  <si>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</si>
  <si>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</si>
  <si>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</si>
  <si>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</si>
  <si>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</si>
  <si>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</si>
  <si>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</si>
  <si>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</si>
  <si>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</si>
  <si>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</si>
  <si>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</si>
  <si>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</si>
  <si>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</si>
  <si>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</si>
  <si>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</si>
  <si>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</si>
  <si>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</si>
  <si>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</si>
  <si>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</si>
  <si>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</si>
  <si>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</si>
  <si>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</si>
  <si>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</si>
  <si>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</si>
  <si>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</si>
  <si>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</si>
  <si>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</si>
  <si>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</si>
  <si>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</si>
  <si>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</si>
  <si>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</si>
  <si>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</si>
  <si>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</si>
  <si>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</si>
  <si>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</si>
  <si>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</si>
  <si>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</si>
  <si>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</si>
  <si>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</si>
  <si>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</si>
  <si>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</si>
  <si>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</si>
  <si>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</si>
  <si>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</si>
  <si>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</si>
  <si>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</si>
  <si>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</si>
  <si>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</si>
  <si>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</si>
  <si>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</si>
  <si>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</si>
  <si>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</si>
  <si>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</si>
  <si>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</si>
  <si>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</si>
  <si>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</si>
  <si>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</si>
  <si>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</si>
  <si>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</si>
  <si>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</si>
  <si>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</si>
  <si>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</si>
  <si>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</si>
  <si>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</si>
  <si>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</si>
  <si>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</si>
  <si>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</si>
  <si>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</si>
  <si>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</si>
  <si>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</si>
  <si>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</si>
  <si>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</si>
  <si>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</si>
  <si>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</si>
  <si>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</si>
  <si>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</si>
  <si>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</si>
  <si>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</si>
  <si>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</si>
  <si>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</si>
  <si>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</si>
  <si>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</si>
  <si>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</si>
  <si>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</si>
  <si>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</si>
  <si>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</si>
  <si>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</si>
  <si>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</si>
  <si>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</si>
  <si>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</si>
  <si>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</si>
  <si>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</si>
  <si>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</si>
  <si>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</si>
  <si>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</si>
  <si>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</si>
  <si>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</si>
  <si>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</si>
  <si>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</si>
  <si>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</si>
  <si>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</si>
  <si>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</si>
  <si>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</si>
  <si>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</si>
  <si>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</si>
  <si>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</si>
  <si>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</si>
  <si>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</si>
  <si>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</si>
  <si>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</si>
  <si>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</si>
  <si>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</si>
  <si>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</si>
  <si>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</si>
  <si>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</si>
  <si>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</si>
  <si>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</si>
  <si>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</si>
  <si>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</si>
  <si>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</si>
  <si>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</si>
  <si>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</si>
  <si>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</si>
  <si>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</si>
  <si>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</si>
  <si>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</si>
  <si>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</si>
  <si>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</si>
  <si>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</si>
  <si>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</si>
  <si>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</si>
  <si>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</si>
  <si>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</si>
  <si>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</si>
  <si>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</si>
  <si>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</si>
  <si>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</si>
  <si>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</si>
  <si>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</si>
  <si>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</si>
  <si>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</si>
  <si>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</si>
  <si>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</si>
  <si>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</si>
  <si>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</si>
  <si>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</si>
  <si>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</si>
  <si>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</si>
  <si>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</si>
  <si>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</si>
  <si>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</si>
  <si>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</si>
  <si>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</si>
  <si>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</si>
  <si>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</si>
  <si>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</si>
  <si>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</si>
  <si>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</si>
  <si>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</si>
  <si>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</si>
  <si>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</si>
  <si>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</si>
  <si>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</si>
  <si>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</si>
  <si>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</si>
  <si>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</si>
  <si>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</si>
  <si>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</si>
  <si>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</si>
  <si>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</si>
  <si>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</si>
  <si>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</si>
  <si>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</si>
  <si>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</si>
  <si>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</si>
  <si>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</si>
  <si>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</si>
  <si>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</si>
  <si>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</si>
  <si>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</si>
  <si>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</si>
  <si>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</si>
  <si>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</si>
  <si>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</si>
  <si>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</si>
  <si>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</si>
  <si>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</si>
  <si>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</si>
  <si>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</si>
  <si>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</si>
  <si>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</si>
  <si>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</si>
  <si>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</si>
  <si>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</si>
  <si>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</si>
  <si>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</si>
  <si>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</si>
  <si>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</si>
  <si>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</si>
  <si>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</si>
  <si>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</si>
  <si>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</si>
  <si>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</si>
  <si>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</si>
  <si>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</si>
  <si>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</si>
  <si>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</si>
  <si>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</si>
  <si>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</si>
  <si>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</si>
  <si>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</si>
  <si>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</si>
  <si>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</si>
  <si>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</si>
  <si>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</si>
  <si>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</si>
  <si>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</si>
  <si>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</si>
  <si>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</si>
  <si>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</si>
  <si>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</si>
  <si>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</si>
  <si>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</si>
  <si>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</si>
  <si>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</si>
  <si>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</si>
  <si>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</si>
  <si>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</si>
  <si>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</si>
  <si>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</si>
  <si>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</si>
  <si>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</si>
  <si>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</si>
  <si>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</si>
  <si>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</si>
  <si>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</si>
  <si>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</si>
  <si>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</si>
  <si>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</si>
  <si>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</si>
  <si>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</si>
  <si>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</si>
  <si>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</si>
  <si>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</si>
  <si>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</si>
  <si>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</si>
  <si>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</si>
  <si>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</si>
  <si>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</si>
  <si>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</si>
  <si>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</si>
  <si>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</si>
  <si>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</si>
  <si>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</si>
  <si>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</si>
  <si>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</si>
  <si>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</si>
  <si>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</si>
  <si>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</si>
  <si>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</si>
  <si>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</si>
  <si>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</si>
  <si>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</si>
  <si>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</si>
  <si>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</si>
  <si>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</si>
  <si>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</si>
  <si>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</si>
  <si>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</si>
  <si>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</si>
  <si>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</si>
  <si>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</si>
  <si>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</si>
  <si>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</si>
  <si>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</si>
  <si>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</si>
  <si>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</si>
  <si>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</si>
  <si>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</si>
  <si>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</si>
  <si>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</si>
  <si>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</si>
  <si>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</si>
  <si>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</si>
  <si>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</si>
  <si>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</si>
  <si>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</si>
  <si>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</si>
  <si>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</si>
  <si>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</si>
  <si>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</si>
  <si>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</si>
  <si>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</si>
  <si>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</si>
  <si>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</si>
  <si>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</si>
  <si>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</si>
  <si>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</si>
  <si>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</si>
  <si>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</si>
  <si>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</si>
  <si>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</si>
  <si>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</si>
  <si>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</si>
  <si>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</si>
  <si>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</si>
  <si>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</si>
  <si>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</si>
  <si>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</si>
  <si>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</si>
  <si>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</si>
  <si>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</si>
  <si>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</si>
  <si>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</si>
  <si>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</si>
  <si>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</si>
  <si>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</si>
  <si>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</si>
  <si>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</si>
  <si>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</si>
  <si>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</si>
  <si>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</si>
  <si>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</si>
  <si>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</si>
  <si>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</si>
  <si>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</si>
  <si>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</si>
  <si>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</si>
  <si>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</si>
  <si>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</si>
  <si>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</si>
  <si>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</si>
  <si>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</si>
  <si>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</si>
  <si>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</si>
  <si>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</si>
  <si>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</si>
  <si>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</si>
  <si>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</si>
  <si>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</si>
  <si>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</si>
  <si>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</si>
  <si>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</si>
  <si>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</si>
  <si>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</si>
  <si>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</si>
  <si>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</si>
  <si>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</si>
  <si>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</si>
  <si>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</si>
  <si>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</si>
  <si>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</si>
  <si>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</si>
  <si>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</si>
  <si>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</si>
  <si>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</si>
  <si>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</si>
  <si>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</si>
  <si>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</si>
  <si>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</si>
  <si>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</si>
  <si>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</si>
  <si>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</si>
  <si>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</si>
  <si>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</si>
  <si>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</si>
  <si>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</si>
  <si>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</si>
  <si>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</si>
  <si>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</si>
  <si>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</si>
  <si>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</si>
  <si>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</si>
  <si>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</si>
  <si>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</si>
  <si>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</si>
  <si>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</si>
  <si>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</si>
  <si>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</si>
  <si>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</si>
  <si>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</si>
  <si>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</si>
  <si>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</si>
  <si>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</si>
  <si>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</si>
  <si>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</si>
  <si>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</si>
  <si>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</si>
  <si>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</si>
  <si>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</si>
  <si>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</si>
  <si>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</si>
  <si>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</si>
  <si>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</si>
  <si>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</si>
  <si>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</si>
  <si>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</si>
  <si>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</si>
  <si>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</si>
  <si>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</si>
  <si>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</si>
  <si>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</si>
  <si>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</si>
  <si>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</si>
  <si>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</si>
  <si>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</si>
  <si>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</si>
  <si>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</si>
  <si>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</si>
  <si>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</si>
  <si>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</si>
  <si>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</si>
  <si>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</si>
  <si>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</si>
  <si>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</si>
  <si>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</si>
  <si>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</si>
  <si>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</si>
  <si>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</si>
  <si>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</si>
  <si>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</si>
  <si>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</si>
  <si>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</si>
  <si>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</si>
  <si>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</si>
  <si>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</si>
  <si>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</si>
  <si>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</si>
  <si>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</si>
  <si>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</si>
  <si>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</si>
  <si>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</si>
  <si>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</si>
  <si>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</si>
  <si>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</si>
  <si>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</si>
  <si>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</si>
  <si>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</si>
  <si>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</si>
  <si>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</si>
  <si>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</si>
  <si>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</si>
  <si>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</si>
  <si>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</si>
  <si>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</si>
  <si>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</si>
  <si>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</si>
  <si>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</si>
  <si>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</si>
  <si>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</si>
  <si>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</si>
  <si>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</si>
  <si>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</si>
  <si>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</si>
  <si>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</si>
  <si>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</si>
  <si>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</si>
  <si>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</si>
  <si>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</si>
  <si>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</si>
  <si>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</si>
  <si>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</si>
  <si>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</si>
  <si>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</si>
  <si>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</si>
  <si>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</si>
  <si>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</si>
  <si>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</si>
  <si>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</si>
  <si>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</si>
  <si>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</si>
  <si>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</si>
  <si>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</si>
  <si>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</si>
  <si>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</si>
  <si>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</si>
  <si>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</si>
  <si>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</si>
  <si>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</si>
  <si>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</si>
  <si>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</si>
  <si>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</si>
  <si>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</si>
  <si>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</si>
  <si>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</si>
  <si>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</si>
  <si>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</si>
  <si>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</si>
  <si>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</si>
  <si>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</si>
  <si>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</si>
  <si>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</si>
  <si>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</si>
  <si>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</si>
  <si>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</si>
  <si>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</si>
  <si>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</si>
  <si>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</si>
  <si>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</si>
  <si>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</si>
  <si>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</si>
  <si>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</si>
  <si>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</si>
  <si>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</si>
  <si>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</si>
  <si>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</si>
  <si>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</si>
  <si>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</si>
  <si>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</si>
  <si>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</si>
  <si>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</si>
  <si>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</si>
  <si>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</si>
  <si>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</si>
  <si>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</si>
  <si>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</si>
  <si>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</si>
  <si>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</si>
  <si>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</si>
  <si>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</si>
  <si>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</si>
  <si>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</si>
  <si>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</si>
  <si>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</si>
  <si>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</si>
  <si>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</si>
  <si>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</si>
  <si>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</si>
  <si>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</si>
  <si>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</si>
  <si>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</si>
  <si>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</si>
  <si>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</si>
  <si>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</si>
  <si>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</si>
  <si>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</si>
  <si>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</si>
  <si>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</si>
  <si>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</si>
  <si>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</si>
  <si>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</si>
  <si>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</si>
  <si>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</si>
  <si>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</si>
  <si>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</si>
  <si>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</si>
  <si>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</si>
  <si>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</si>
  <si>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</si>
  <si>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</si>
  <si>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</si>
  <si>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</si>
  <si>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</si>
  <si>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</si>
  <si>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</si>
  <si>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</si>
  <si>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</si>
  <si>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</si>
  <si>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</si>
  <si>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</si>
  <si>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</si>
  <si>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</si>
  <si>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</si>
  <si>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</si>
  <si>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</si>
  <si>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</si>
  <si>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</si>
  <si>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</si>
  <si>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</si>
  <si>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</si>
  <si>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</si>
  <si>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</si>
  <si>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</si>
  <si>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</si>
  <si>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</si>
  <si>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</si>
  <si>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</si>
  <si>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</si>
  <si>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</si>
  <si>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</si>
  <si>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</si>
  <si>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</si>
  <si>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</si>
  <si>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</si>
  <si>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</si>
  <si>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</si>
  <si>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</si>
  <si>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</si>
  <si>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</si>
  <si>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</si>
  <si>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</si>
  <si>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</si>
  <si>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</si>
  <si>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</si>
  <si>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</si>
  <si>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</si>
  <si>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</si>
  <si>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</si>
  <si>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</si>
  <si>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</si>
  <si>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</si>
  <si>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</si>
  <si>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</si>
  <si>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</si>
  <si>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</si>
  <si>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</si>
  <si>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</si>
  <si>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</si>
  <si>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</si>
  <si>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</si>
  <si>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</si>
  <si>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</si>
  <si>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</si>
  <si>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</si>
  <si>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</si>
  <si>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</si>
  <si>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</si>
  <si>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</si>
  <si>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</si>
  <si>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</si>
  <si>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</si>
  <si>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</si>
  <si>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</si>
  <si>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</si>
  <si>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</si>
  <si>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</si>
  <si>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</si>
  <si>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</si>
  <si>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</si>
  <si>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</si>
  <si>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</si>
  <si>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</si>
  <si>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</si>
  <si>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</si>
  <si>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</si>
  <si>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</si>
  <si>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</si>
  <si>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</si>
  <si>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</si>
  <si>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</si>
  <si>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</si>
  <si>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</si>
  <si>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</si>
  <si>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</si>
  <si>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</si>
  <si>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</si>
  <si>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</si>
  <si>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</si>
  <si>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</si>
  <si>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</si>
  <si>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</si>
  <si>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</si>
  <si>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</si>
  <si>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</si>
  <si>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</si>
  <si>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</si>
  <si>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</si>
  <si>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</si>
  <si>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</si>
  <si>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</si>
  <si>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</si>
  <si>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</si>
  <si>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</si>
  <si>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</si>
  <si>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</si>
  <si>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</si>
  <si>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</si>
  <si>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</si>
  <si>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</si>
  <si>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</si>
  <si>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</si>
  <si>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</si>
  <si>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</si>
  <si>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</si>
  <si>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</si>
  <si>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</si>
  <si>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</si>
  <si>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</si>
  <si>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</si>
  <si>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</si>
  <si>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</si>
  <si>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</si>
  <si>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</si>
  <si>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</si>
  <si>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</si>
  <si>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</si>
  <si>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</si>
  <si>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</si>
  <si>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</si>
  <si>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</si>
  <si>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</si>
  <si>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</si>
  <si>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</si>
  <si>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</si>
  <si>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</si>
  <si>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</si>
  <si>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</si>
  <si>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</si>
  <si>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</si>
  <si>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</si>
  <si>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</si>
  <si>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</si>
  <si>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</si>
  <si>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</si>
  <si>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</si>
  <si>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</si>
  <si>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</si>
  <si>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</si>
  <si>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</si>
  <si>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</si>
  <si>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</si>
  <si>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</si>
  <si>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</si>
  <si>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</si>
  <si>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</si>
  <si>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</si>
  <si>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</si>
  <si>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</si>
  <si>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</si>
  <si>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</si>
  <si>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</si>
  <si>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</si>
  <si>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</si>
  <si>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</si>
  <si>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</si>
  <si>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</si>
  <si>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</si>
  <si>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</si>
  <si>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</si>
  <si>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</si>
  <si>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</si>
  <si>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</si>
  <si>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</si>
  <si>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</si>
  <si>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</si>
  <si>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</si>
  <si>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</si>
  <si>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</si>
  <si>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</si>
  <si>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</si>
  <si>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</si>
  <si>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</si>
  <si>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</si>
  <si>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</si>
  <si>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</si>
  <si>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</si>
  <si>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</si>
  <si>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</si>
  <si>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</si>
  <si>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</si>
  <si>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</si>
  <si>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</si>
  <si>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</si>
  <si>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</si>
  <si>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</si>
  <si>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</si>
  <si>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</si>
  <si>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</si>
  <si>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</si>
  <si>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</si>
  <si>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</si>
  <si>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</si>
  <si>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</si>
  <si>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</si>
  <si>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</si>
  <si>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</si>
  <si>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</si>
  <si>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</si>
  <si>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</si>
  <si>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</si>
  <si>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</si>
  <si>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</si>
  <si>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</si>
  <si>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</si>
  <si>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</si>
  <si>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</si>
  <si>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</si>
  <si>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</si>
  <si>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</si>
  <si>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</si>
  <si>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</si>
  <si>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</si>
  <si>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</si>
  <si>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</si>
  <si>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</si>
  <si>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</si>
  <si>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</si>
  <si>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</si>
  <si>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</si>
  <si>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</si>
  <si>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</si>
  <si>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</si>
  <si>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</si>
  <si>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</si>
  <si>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</si>
  <si>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</si>
  <si>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</si>
  <si>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</si>
  <si>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</si>
  <si>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</si>
  <si>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</si>
  <si>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</si>
  <si>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</si>
  <si>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</si>
  <si>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</si>
  <si>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</si>
  <si>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</si>
  <si>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</si>
  <si>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</si>
  <si>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</si>
  <si>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</si>
  <si>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</si>
  <si>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</si>
  <si>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</si>
  <si>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</si>
  <si>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</si>
  <si>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</si>
  <si>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</si>
  <si>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</si>
  <si>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</si>
  <si>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</si>
  <si>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</si>
  <si>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</si>
  <si>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</si>
  <si>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</si>
  <si>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</si>
  <si>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</si>
  <si>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</si>
  <si>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</si>
  <si>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</si>
  <si>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</si>
  <si>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</si>
  <si>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</si>
  <si>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</si>
  <si>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</si>
  <si>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</si>
  <si>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</si>
  <si>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</si>
  <si>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</si>
  <si>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</si>
  <si>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</si>
  <si>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</si>
  <si>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</si>
  <si>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</si>
  <si>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</si>
  <si>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</si>
  <si>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</si>
  <si>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</si>
  <si>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</si>
  <si>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</si>
  <si>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</si>
  <si>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</si>
  <si>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</si>
  <si>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</si>
  <si>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</si>
  <si>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</si>
  <si>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</si>
  <si>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</si>
  <si>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</si>
  <si>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</si>
  <si>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</si>
  <si>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</si>
  <si>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</si>
  <si>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</si>
  <si>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</si>
  <si>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</si>
  <si>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</si>
  <si>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</si>
  <si>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</si>
  <si>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</si>
  <si>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</si>
  <si>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</si>
  <si>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</si>
  <si>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</si>
  <si>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</si>
  <si>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</si>
  <si>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</si>
  <si>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</si>
  <si>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</si>
  <si>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</si>
  <si>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</si>
  <si>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</si>
  <si>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</si>
  <si>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</si>
  <si>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</si>
  <si>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</si>
  <si>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</si>
  <si>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</si>
  <si>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</si>
  <si>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</si>
  <si>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</si>
  <si>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</si>
  <si>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</si>
  <si>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</si>
  <si>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</si>
  <si>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</si>
  <si>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</si>
  <si>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</si>
  <si>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</si>
  <si>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</si>
  <si>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</si>
  <si>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</si>
  <si>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</si>
  <si>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</si>
  <si>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</si>
  <si>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</si>
  <si>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</si>
  <si>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</si>
  <si>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</si>
  <si>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</si>
  <si>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</si>
  <si>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</si>
  <si>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</si>
  <si>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</si>
  <si>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</si>
  <si>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</si>
  <si>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</si>
  <si>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</si>
  <si>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</si>
  <si>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</si>
  <si>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</si>
  <si>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</si>
  <si>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</si>
  <si>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</si>
  <si>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</si>
  <si>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</si>
  <si>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</si>
  <si>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</si>
  <si>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</si>
  <si>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</si>
  <si>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</si>
  <si>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</si>
  <si>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</si>
  <si>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</si>
  <si>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</si>
  <si>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</si>
  <si>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</si>
  <si>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</si>
  <si>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</si>
  <si>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</si>
  <si>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</si>
  <si>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</si>
  <si>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</si>
  <si>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</si>
  <si>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</si>
  <si>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</si>
  <si>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</si>
  <si>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</si>
  <si>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</si>
  <si>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</si>
  <si>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</si>
  <si>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</si>
  <si>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</si>
  <si>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</si>
  <si>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</si>
  <si>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</si>
  <si>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</si>
  <si>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</si>
  <si>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</si>
  <si>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</si>
  <si>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</si>
  <si>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</si>
  <si>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</si>
  <si>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</si>
  <si>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</si>
  <si>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</si>
  <si>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</si>
  <si>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</si>
  <si>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</si>
  <si>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</si>
  <si>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</si>
  <si>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</si>
  <si>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</si>
  <si>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</si>
  <si>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</si>
  <si>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</si>
  <si>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</si>
  <si>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</si>
  <si>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</si>
  <si>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</si>
  <si>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</si>
  <si>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</si>
  <si>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</si>
  <si>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</si>
  <si>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</si>
  <si>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</si>
  <si>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</si>
  <si>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</si>
  <si>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</si>
  <si>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</si>
  <si>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</si>
  <si>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</si>
  <si>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</si>
  <si>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</si>
  <si>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</si>
  <si>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</si>
  <si>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</si>
  <si>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</si>
  <si>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</si>
  <si>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</si>
  <si>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</si>
  <si>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</si>
  <si>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</si>
  <si>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</si>
  <si>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</si>
  <si>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</si>
  <si>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</si>
  <si>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</si>
  <si>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</si>
  <si>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</si>
  <si>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</si>
  <si>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</si>
  <si>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</si>
  <si>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</si>
  <si>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</si>
  <si>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</si>
  <si>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</si>
  <si>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</si>
  <si>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</si>
  <si>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</si>
  <si>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</si>
  <si>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</si>
  <si>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</si>
  <si>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</si>
  <si>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</si>
  <si>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</si>
  <si>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</si>
  <si>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</si>
  <si>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</si>
  <si>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</si>
  <si>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</si>
  <si>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</si>
  <si>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</si>
  <si>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</si>
  <si>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</si>
  <si>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</si>
  <si>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</si>
  <si>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</si>
  <si>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</si>
  <si>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</si>
  <si>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</si>
  <si>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</si>
  <si>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</si>
  <si>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</si>
  <si>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</si>
  <si>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</si>
  <si>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</si>
  <si>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</si>
  <si>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</si>
  <si>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</si>
  <si>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</si>
  <si>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</si>
  <si>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</si>
  <si>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</si>
  <si>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</si>
  <si>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</si>
  <si>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</si>
  <si>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</si>
  <si>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</si>
  <si>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</si>
  <si>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</si>
  <si>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</si>
  <si>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</si>
  <si>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</si>
  <si>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</si>
  <si>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</si>
  <si>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</si>
  <si>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</si>
  <si>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</si>
  <si>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</si>
  <si>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</si>
  <si>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</si>
  <si>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</si>
  <si>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</si>
  <si>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</si>
  <si>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</si>
  <si>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</si>
  <si>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</si>
  <si>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</si>
  <si>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</si>
  <si>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</si>
  <si>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</si>
  <si>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</si>
  <si>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</si>
  <si>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</si>
  <si>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</si>
  <si>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</si>
  <si>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</si>
  <si>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</si>
  <si>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</si>
  <si>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</si>
  <si>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</si>
  <si>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</si>
  <si>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</si>
  <si>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</si>
  <si>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</si>
  <si>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</si>
  <si>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</si>
  <si>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</si>
  <si>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</si>
  <si>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</si>
  <si>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</si>
  <si>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</si>
  <si>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</si>
  <si>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</si>
  <si>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</si>
  <si>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</si>
  <si>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</si>
  <si>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</si>
  <si>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</si>
  <si>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</si>
  <si>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</si>
  <si>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</si>
  <si>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</si>
  <si>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</si>
  <si>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</si>
  <si>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</si>
  <si>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</si>
  <si>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</si>
  <si>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</si>
  <si>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</si>
  <si>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</si>
  <si>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</si>
  <si>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</si>
  <si>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</si>
  <si>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</si>
  <si>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</si>
  <si>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</si>
  <si>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</si>
  <si>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</si>
  <si>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</si>
  <si>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</si>
  <si>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</si>
  <si>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</si>
  <si>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</si>
  <si>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</si>
  <si>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</si>
  <si>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</si>
  <si>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</si>
  <si>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</si>
  <si>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</si>
  <si>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</si>
  <si>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</si>
  <si>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</si>
  <si>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</si>
  <si>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</si>
  <si>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</si>
  <si>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</si>
  <si>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</si>
  <si>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</si>
  <si>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</si>
  <si>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</si>
  <si>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</si>
  <si>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</si>
  <si>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</si>
  <si>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</si>
  <si>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</si>
  <si>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</si>
  <si>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</si>
  <si>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</si>
  <si>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</si>
  <si>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</si>
  <si>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</si>
  <si>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</si>
  <si>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</si>
  <si>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</si>
  <si>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</si>
  <si>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</si>
  <si>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</si>
  <si>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</si>
  <si>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</si>
  <si>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</si>
  <si>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</si>
  <si>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</si>
  <si>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</si>
  <si>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</si>
  <si>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</si>
  <si>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</si>
  <si>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</si>
  <si>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</si>
  <si>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</si>
  <si>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</si>
  <si>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</si>
  <si>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</si>
  <si>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</si>
  <si>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</si>
  <si>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</si>
  <si>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</si>
  <si>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</si>
  <si>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</si>
  <si>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</si>
  <si>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</si>
  <si>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</si>
  <si>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</si>
  <si>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</si>
  <si>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</si>
  <si>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</si>
  <si>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</si>
  <si>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</si>
  <si>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</si>
  <si>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</si>
  <si>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</si>
  <si>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</si>
  <si>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</si>
  <si>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</si>
  <si>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</si>
  <si>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</si>
  <si>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</si>
  <si>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</si>
  <si>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</si>
  <si>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</si>
  <si>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</si>
  <si>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</si>
  <si>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</si>
  <si>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</si>
  <si>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</si>
  <si>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</si>
  <si>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</si>
  <si>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</si>
  <si>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</si>
  <si>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</si>
  <si>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</si>
  <si>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</si>
  <si>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</si>
  <si>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</si>
  <si>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</si>
  <si>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</si>
  <si>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</si>
  <si>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</si>
  <si>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</si>
  <si>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</si>
  <si>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</si>
  <si>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</si>
  <si>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</si>
  <si>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</si>
  <si>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</si>
  <si>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</si>
  <si>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</si>
  <si>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</si>
  <si>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</si>
  <si>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</si>
  <si>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</si>
  <si>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</si>
  <si>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</si>
  <si>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</si>
  <si>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</si>
  <si>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</si>
  <si>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</si>
  <si>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</si>
  <si>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</si>
  <si>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</si>
  <si>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</si>
  <si>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</si>
  <si>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</si>
  <si>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</si>
  <si>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</si>
  <si>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</si>
  <si>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</si>
  <si>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</si>
  <si>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</si>
  <si>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</si>
  <si>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</si>
  <si>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</si>
  <si>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</si>
  <si>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</si>
  <si>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</si>
  <si>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</si>
  <si>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</si>
  <si>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</si>
  <si>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</si>
  <si>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</si>
  <si>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</si>
  <si>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</si>
  <si>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</si>
  <si>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</si>
  <si>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</si>
  <si>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</si>
  <si>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</si>
  <si>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</si>
  <si>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</si>
  <si>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</si>
  <si>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</si>
  <si>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</si>
  <si>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</si>
  <si>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</si>
  <si>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</si>
  <si>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</si>
  <si>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</si>
  <si>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</si>
  <si>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</si>
  <si>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</si>
  <si>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</si>
  <si>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</si>
  <si>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</si>
  <si>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</si>
  <si>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</si>
  <si>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</si>
  <si>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</si>
  <si>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</si>
  <si>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</si>
  <si>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</si>
  <si>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</si>
  <si>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</si>
  <si>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</si>
  <si>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</si>
  <si>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</si>
  <si>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</si>
  <si>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</si>
  <si>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</si>
  <si>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</si>
  <si>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</si>
  <si>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</si>
  <si>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</si>
  <si>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</si>
  <si>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</si>
  <si>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</si>
  <si>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</si>
  <si>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</si>
  <si>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</si>
  <si>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</si>
  <si>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</si>
  <si>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</si>
  <si>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</si>
  <si>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</si>
  <si>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</si>
  <si>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</si>
  <si>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</si>
  <si>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</si>
  <si>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</si>
  <si>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</si>
  <si>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</si>
  <si>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</si>
  <si>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</si>
  <si>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</si>
  <si>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</si>
  <si>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</si>
  <si>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</si>
  <si>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</si>
  <si>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</si>
  <si>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</si>
  <si>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</si>
  <si>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</si>
  <si>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</si>
  <si>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</si>
  <si>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</si>
  <si>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</si>
  <si>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</si>
  <si>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</si>
  <si>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</si>
  <si>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</si>
  <si>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</si>
  <si>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</si>
  <si>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</si>
  <si>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</si>
  <si>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</si>
  <si>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</si>
  <si>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</si>
  <si>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</si>
  <si>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</si>
  <si>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</si>
  <si>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</si>
  <si>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</si>
  <si>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</si>
  <si>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</si>
  <si>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</si>
  <si>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</si>
  <si>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</si>
  <si>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</si>
  <si>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</si>
  <si>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</si>
  <si>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</si>
  <si>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</si>
  <si>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</si>
  <si>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</si>
  <si>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</si>
  <si>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</si>
  <si>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</si>
  <si>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</si>
  <si>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</si>
  <si>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</si>
  <si>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</si>
  <si>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</si>
  <si>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</si>
  <si>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</si>
  <si>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</si>
  <si>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</si>
  <si>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</si>
  <si>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</si>
  <si>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</si>
  <si>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</si>
  <si>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</si>
  <si>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</si>
  <si>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</si>
  <si>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</si>
  <si>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</si>
  <si>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</si>
  <si>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</si>
  <si>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</si>
  <si>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</si>
  <si>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</si>
  <si>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</si>
  <si>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</si>
  <si>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</si>
  <si>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</si>
  <si>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</si>
  <si>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</si>
  <si>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</si>
  <si>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</si>
  <si>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</si>
  <si>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</si>
  <si>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</si>
  <si>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</si>
  <si>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</si>
  <si>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</si>
  <si>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</si>
  <si>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</si>
  <si>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</si>
  <si>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</si>
  <si>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</si>
  <si>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</si>
  <si>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</si>
  <si>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</si>
  <si>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</si>
  <si>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</si>
  <si>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</si>
  <si>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</si>
  <si>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</si>
  <si>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</si>
  <si>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</si>
  <si>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</si>
  <si>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</si>
  <si>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</si>
  <si>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</si>
  <si>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</si>
  <si>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</si>
  <si>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</si>
  <si>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</si>
  <si>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</si>
  <si>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</si>
  <si>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</si>
  <si>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</si>
  <si>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</si>
  <si>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</si>
  <si>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</si>
  <si>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</si>
  <si>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</si>
  <si>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</si>
  <si>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</si>
  <si>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</si>
  <si>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</si>
  <si>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</si>
  <si>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</si>
  <si>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</si>
  <si>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</si>
  <si>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</si>
  <si>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</si>
  <si>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</si>
  <si>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</si>
  <si>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</si>
  <si>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</si>
  <si>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</si>
  <si>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</si>
  <si>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</si>
  <si>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</si>
  <si>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</si>
  <si>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</si>
  <si>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</si>
  <si>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</si>
  <si>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</si>
  <si>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</si>
  <si>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</si>
  <si>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</si>
  <si>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</si>
  <si>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</si>
  <si>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</si>
  <si>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</si>
  <si>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</si>
  <si>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</si>
  <si>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</si>
  <si>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</si>
  <si>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</si>
  <si>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</si>
  <si>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</si>
  <si>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</si>
  <si>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</si>
  <si>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</si>
  <si>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</si>
  <si>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</si>
  <si>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</si>
  <si>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</si>
  <si>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</si>
  <si>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</si>
  <si>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</si>
  <si>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</si>
  <si>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</si>
  <si>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</si>
  <si>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</si>
  <si>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</si>
  <si>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</si>
  <si>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</si>
  <si>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</si>
  <si>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</si>
  <si>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</si>
  <si>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</si>
  <si>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</si>
  <si>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</si>
  <si>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</si>
  <si>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</si>
  <si>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</si>
  <si>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</si>
  <si>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</si>
  <si>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</si>
  <si>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</si>
  <si>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</si>
  <si>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</si>
  <si>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</si>
  <si>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</si>
  <si>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</si>
  <si>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</si>
  <si>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</si>
  <si>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</si>
  <si>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</si>
  <si>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</si>
  <si>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</si>
  <si>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</si>
  <si>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</si>
  <si>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</si>
  <si>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</si>
  <si>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</si>
  <si>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</si>
  <si>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</si>
  <si>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</si>
  <si>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</si>
  <si>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</si>
  <si>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</si>
  <si>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</si>
  <si>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</si>
  <si>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</si>
  <si>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</si>
  <si>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</si>
  <si>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</si>
  <si>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</si>
  <si>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</si>
  <si>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</si>
  <si>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</si>
  <si>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</si>
  <si>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</si>
  <si>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</si>
  <si>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</si>
  <si>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</si>
  <si>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</si>
  <si>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</si>
  <si>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</si>
  <si>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</si>
  <si>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</si>
  <si>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</si>
  <si>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</si>
  <si>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</si>
  <si>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</si>
  <si>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</si>
  <si>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</si>
  <si>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</si>
  <si>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</si>
  <si>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</si>
  <si>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</si>
  <si>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</si>
  <si>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</si>
  <si>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</si>
  <si>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</si>
  <si>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</si>
  <si>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</si>
  <si>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</si>
  <si>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</si>
  <si>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</si>
  <si>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</si>
  <si>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</si>
  <si>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</si>
  <si>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</si>
  <si>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</si>
  <si>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</si>
  <si>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</si>
  <si>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</si>
  <si>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</si>
  <si>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</si>
  <si>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</si>
  <si>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</si>
  <si>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</si>
  <si>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</si>
  <si>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</si>
  <si>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</si>
  <si>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</si>
  <si>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</si>
  <si>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</si>
  <si>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</si>
  <si>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</si>
  <si>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</si>
  <si>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</si>
  <si>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</si>
  <si>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</si>
  <si>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</si>
  <si>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</si>
  <si>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</si>
  <si>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</si>
  <si>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</si>
  <si>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</si>
  <si>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</si>
  <si>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</si>
  <si>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</si>
  <si>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</si>
  <si>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</si>
  <si>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</si>
  <si>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</si>
  <si>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</si>
  <si>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</si>
  <si>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</si>
  <si>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</si>
  <si>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</si>
  <si>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</si>
  <si>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</si>
  <si>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</si>
  <si>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</si>
  <si>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</si>
  <si>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</si>
  <si>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</si>
  <si>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</si>
  <si>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</si>
  <si>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</si>
  <si>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</si>
  <si>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</si>
  <si>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</si>
  <si>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</si>
  <si>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</si>
  <si>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</si>
  <si>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</si>
  <si>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</si>
  <si>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</si>
  <si>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</si>
  <si>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</si>
  <si>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</si>
  <si>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</si>
  <si>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</si>
  <si>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</si>
  <si>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</si>
  <si>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</si>
  <si>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</si>
  <si>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</si>
  <si>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</si>
  <si>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</si>
  <si>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</si>
  <si>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</si>
  <si>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</si>
  <si>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</si>
  <si>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</si>
  <si>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</si>
  <si>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</si>
  <si>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</si>
  <si>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</si>
  <si>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</si>
  <si>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</si>
  <si>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</si>
  <si>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</si>
  <si>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</si>
  <si>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</si>
  <si>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</si>
  <si>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</si>
  <si>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</si>
  <si>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</si>
  <si>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</si>
  <si>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</si>
  <si>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</si>
  <si>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</si>
  <si>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</si>
  <si>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</si>
  <si>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</si>
  <si>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</si>
  <si>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</si>
  <si>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</si>
  <si>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</si>
  <si>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</si>
  <si>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</si>
  <si>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</si>
  <si>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</si>
  <si>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</si>
  <si>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</si>
  <si>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</si>
  <si>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</si>
  <si>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</si>
  <si>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</si>
  <si>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</si>
  <si>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</si>
  <si>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</si>
  <si>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</si>
  <si>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</si>
  <si>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</si>
  <si>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</si>
  <si>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</si>
  <si>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</si>
  <si>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</si>
  <si>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</si>
  <si>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</si>
  <si>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</si>
  <si>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</si>
  <si>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</si>
  <si>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</si>
  <si>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</si>
  <si>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</si>
  <si>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</si>
  <si>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</si>
  <si>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</si>
  <si>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</si>
  <si>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</si>
  <si>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</si>
  <si>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</si>
  <si>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</si>
  <si>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</si>
  <si>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</si>
  <si>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</si>
  <si>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</si>
  <si>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</si>
  <si>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</si>
  <si>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</si>
  <si>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</si>
  <si>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</si>
  <si>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</si>
  <si>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</si>
  <si>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</si>
  <si>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</si>
  <si>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</si>
  <si>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</si>
  <si>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</si>
  <si>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</si>
  <si>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</si>
  <si>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</si>
  <si>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</si>
  <si>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</si>
  <si>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</si>
  <si>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</si>
  <si>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</si>
  <si>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</si>
  <si>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</si>
  <si>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</si>
  <si>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</si>
  <si>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</si>
  <si>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</si>
  <si>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</si>
  <si>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</si>
  <si>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</si>
  <si>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</si>
  <si>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</si>
  <si>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</si>
  <si>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</si>
  <si>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</si>
  <si>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</si>
  <si>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</si>
  <si>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</si>
  <si>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</si>
  <si>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</si>
  <si>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</si>
  <si>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</si>
  <si>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</si>
  <si>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</si>
  <si>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</si>
  <si>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</si>
  <si>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</si>
  <si>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</si>
  <si>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</si>
  <si>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</si>
  <si>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</si>
  <si>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</si>
  <si>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</si>
  <si>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</si>
  <si>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</si>
  <si>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</si>
  <si>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</si>
  <si>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</si>
  <si>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</si>
  <si>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</si>
  <si>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</si>
  <si>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</si>
  <si>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</si>
  <si>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</si>
  <si>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</si>
  <si>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</si>
  <si>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</si>
  <si>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</si>
  <si>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</si>
  <si>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</si>
  <si>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</si>
  <si>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</si>
  <si>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</si>
  <si>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</si>
  <si>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</si>
  <si>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</si>
  <si>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</si>
  <si>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</si>
  <si>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</si>
  <si>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</si>
  <si>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</si>
  <si>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</si>
  <si>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</si>
  <si>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</si>
  <si>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</si>
  <si>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</si>
  <si>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</si>
  <si>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</si>
  <si>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</si>
  <si>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</si>
  <si>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</si>
  <si>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</si>
  <si>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</si>
  <si>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</si>
  <si>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</si>
  <si>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</si>
  <si>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</si>
  <si>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</si>
  <si>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</si>
  <si>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</si>
  <si>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</si>
  <si>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</si>
  <si>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</si>
  <si>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</si>
  <si>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</si>
  <si>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</si>
  <si>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</si>
  <si>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</si>
  <si>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</si>
  <si>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</si>
  <si>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</si>
  <si>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</si>
  <si>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</si>
  <si>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</si>
  <si>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</si>
  <si>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</si>
  <si>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</si>
  <si>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</si>
  <si>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</si>
  <si>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</si>
  <si>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</si>
  <si>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</si>
  <si>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</si>
  <si>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</si>
  <si>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</si>
  <si>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</si>
  <si>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</si>
  <si>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</si>
  <si>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</si>
  <si>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</si>
  <si>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</si>
  <si>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</si>
  <si>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</si>
  <si>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</si>
  <si>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</si>
  <si>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</si>
  <si>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</si>
  <si>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</si>
  <si>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</si>
  <si>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</si>
  <si>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</si>
  <si>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</si>
  <si>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</si>
  <si>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</si>
  <si>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</si>
  <si>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</si>
  <si>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</si>
  <si>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</si>
  <si>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</si>
  <si>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</si>
  <si>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</si>
  <si>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</si>
  <si>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</si>
  <si>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</si>
  <si>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</si>
  <si>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</si>
  <si>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</si>
  <si>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</si>
  <si>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</si>
  <si>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</si>
  <si>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</si>
  <si>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</si>
  <si>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</si>
  <si>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</si>
  <si>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</si>
  <si>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</si>
  <si>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</si>
  <si>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</si>
  <si>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</si>
  <si>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</si>
  <si>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</si>
  <si>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</si>
  <si>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</si>
  <si>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</si>
  <si>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</si>
  <si>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</si>
  <si>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</si>
  <si>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</si>
  <si>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</si>
  <si>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</si>
  <si>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</si>
  <si>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</si>
  <si>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</si>
  <si>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</si>
  <si>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</si>
  <si>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</si>
  <si>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</si>
  <si>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</si>
  <si>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</si>
  <si>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</si>
  <si>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</si>
  <si>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</si>
  <si>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</si>
  <si>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</si>
  <si>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</si>
  <si>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</si>
  <si>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</si>
  <si>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</si>
  <si>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</si>
  <si>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</si>
  <si>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</si>
  <si>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</si>
  <si>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</si>
  <si>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</si>
  <si>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</si>
  <si>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</si>
  <si>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</si>
  <si>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</si>
  <si>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</si>
  <si>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</si>
  <si>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</si>
  <si>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</si>
  <si>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</si>
  <si>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</si>
  <si>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</si>
  <si>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</si>
  <si>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</si>
  <si>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</si>
  <si>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</si>
  <si>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</si>
  <si>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</si>
  <si>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</si>
  <si>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</si>
  <si>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</si>
  <si>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</si>
  <si>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</si>
  <si>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</si>
  <si>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</si>
  <si>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</si>
  <si>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</si>
  <si>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</si>
  <si>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</si>
  <si>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</si>
  <si>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</si>
  <si>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</si>
  <si>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</si>
  <si>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</si>
  <si>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</si>
  <si>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</si>
  <si>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</si>
  <si>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</si>
  <si>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</si>
  <si>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</si>
  <si>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</si>
  <si>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</si>
  <si>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</si>
  <si>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</si>
  <si>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</si>
  <si>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</si>
  <si>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</si>
  <si>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</si>
  <si>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</si>
  <si>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</si>
  <si>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</si>
  <si>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</si>
  <si>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</si>
  <si>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</si>
  <si>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</si>
  <si>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</si>
  <si>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</si>
  <si>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</si>
  <si>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</si>
  <si>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</si>
  <si>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</si>
  <si>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</si>
  <si>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</si>
  <si>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</si>
  <si>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</si>
  <si>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</si>
  <si>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</si>
  <si>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</si>
  <si>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</si>
  <si>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</si>
  <si>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</si>
  <si>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</si>
  <si>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</si>
  <si>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</si>
  <si>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</si>
  <si>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</si>
  <si>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</si>
  <si>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</si>
  <si>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</si>
  <si>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</si>
  <si>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</si>
  <si>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</si>
  <si>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</si>
  <si>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</si>
  <si>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</si>
  <si>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</si>
  <si>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</si>
  <si>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</si>
  <si>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</si>
  <si>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</si>
  <si>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</si>
  <si>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</si>
  <si>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</si>
  <si>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</si>
  <si>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</si>
  <si>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</si>
  <si>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</si>
  <si>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</si>
  <si>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</si>
  <si>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</si>
  <si>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</si>
  <si>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</si>
  <si>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</si>
  <si>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</si>
  <si>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</si>
  <si>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</si>
  <si>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</si>
  <si>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</si>
  <si>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</si>
  <si>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</si>
  <si>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</si>
  <si>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</si>
  <si>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</si>
  <si>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</si>
  <si>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</si>
  <si>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</si>
  <si>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</si>
  <si>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</si>
  <si>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</si>
  <si>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</si>
  <si>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</si>
  <si>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</si>
  <si>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</si>
  <si>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</si>
  <si>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</si>
  <si>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</si>
  <si>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</si>
  <si>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</si>
  <si>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</si>
  <si>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</si>
  <si>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</si>
  <si>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</si>
  <si>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</si>
  <si>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</si>
  <si>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</si>
  <si>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</si>
  <si>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</si>
  <si>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</si>
  <si>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</si>
  <si>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</si>
  <si>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</si>
  <si>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</si>
  <si>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</si>
  <si>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</si>
  <si>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</si>
  <si>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</si>
  <si>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</si>
  <si>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</si>
  <si>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</si>
  <si>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</si>
  <si>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</si>
  <si>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</si>
  <si>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</si>
  <si>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</si>
  <si>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</si>
  <si>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</si>
  <si>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</si>
  <si>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</si>
  <si>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</si>
  <si>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</si>
  <si>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</si>
  <si>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</si>
  <si>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</si>
  <si>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</si>
  <si>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</si>
  <si>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</si>
  <si>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</si>
  <si>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</si>
  <si>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</si>
  <si>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</si>
  <si>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</si>
  <si>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</si>
  <si>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</si>
  <si>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</si>
  <si>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</si>
  <si>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</si>
  <si>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</si>
  <si>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</si>
  <si>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</si>
  <si>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</si>
  <si>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</si>
  <si>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</si>
  <si>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</si>
  <si>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</si>
  <si>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</si>
  <si>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</si>
  <si>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</si>
  <si>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</si>
  <si>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</si>
  <si>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</si>
  <si>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</si>
  <si>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</si>
  <si>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</si>
  <si>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</si>
  <si>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</si>
  <si>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</si>
  <si>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</si>
  <si>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</si>
  <si>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</si>
  <si>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</si>
  <si>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</si>
  <si>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</si>
  <si>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</si>
  <si>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</si>
  <si>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</si>
  <si>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</si>
  <si>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</si>
  <si>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</si>
  <si>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</si>
  <si>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</si>
  <si>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</si>
  <si>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</si>
  <si>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</si>
  <si>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</si>
  <si>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</si>
  <si>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</si>
  <si>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</si>
  <si>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</si>
  <si>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</si>
  <si>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</si>
  <si>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</si>
  <si>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</si>
  <si>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</si>
  <si>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</si>
  <si>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</si>
  <si>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</si>
  <si>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</si>
  <si>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</si>
  <si>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</si>
  <si>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</si>
  <si>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</si>
  <si>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</si>
  <si>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</si>
  <si>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</si>
  <si>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</si>
  <si>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</si>
  <si>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</si>
  <si>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</si>
  <si>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</si>
  <si>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</si>
  <si>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</si>
  <si>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</si>
  <si>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</si>
  <si>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</si>
  <si>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</si>
  <si>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</si>
  <si>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</si>
  <si>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</si>
  <si>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</si>
  <si>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</si>
  <si>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</si>
  <si>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</si>
  <si>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</si>
  <si>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</si>
  <si>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</si>
  <si>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</si>
  <si>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</si>
  <si>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</si>
  <si>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</si>
  <si>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</si>
  <si>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</si>
  <si>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</si>
  <si>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</si>
  <si>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</si>
  <si>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</si>
  <si>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</si>
  <si>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</si>
  <si>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</si>
  <si>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</si>
  <si>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</si>
  <si>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</si>
  <si>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</si>
  <si>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</si>
  <si>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</si>
  <si>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</si>
  <si>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</si>
  <si>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</si>
  <si>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</si>
  <si>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</si>
  <si>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</si>
  <si>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</si>
  <si>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</si>
  <si>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</si>
  <si>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</si>
  <si>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</si>
  <si>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</si>
  <si>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</si>
  <si>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</si>
  <si>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</si>
  <si>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</si>
  <si>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</si>
  <si>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</si>
  <si>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</si>
  <si>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</si>
  <si>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</si>
  <si>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</si>
  <si>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</si>
  <si>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</si>
  <si>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</si>
  <si>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</si>
  <si>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</si>
  <si>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</si>
  <si>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</si>
  <si>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</si>
  <si>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</si>
  <si>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</si>
  <si>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</si>
  <si>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</si>
  <si>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</si>
  <si>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</si>
  <si>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</si>
  <si>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</si>
  <si>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</si>
  <si>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</si>
  <si>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</si>
  <si>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</si>
  <si>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</si>
  <si>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</si>
  <si>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</si>
  <si>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</si>
  <si>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</si>
  <si>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</si>
  <si>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</si>
  <si>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</si>
  <si>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</si>
  <si>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</si>
  <si>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</si>
  <si>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</si>
  <si>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</si>
  <si>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</si>
  <si>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</si>
  <si>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</si>
  <si>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</si>
  <si>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</si>
  <si>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</si>
  <si>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</si>
  <si>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</si>
  <si>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</si>
  <si>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</si>
  <si>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</si>
  <si>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</si>
  <si>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</si>
  <si>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</si>
  <si>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</si>
  <si>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</si>
  <si>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</si>
  <si>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</si>
  <si>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</si>
  <si>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</si>
  <si>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</si>
  <si>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</si>
  <si>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</si>
  <si>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</si>
  <si>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</si>
  <si>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</si>
  <si>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</si>
  <si>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</si>
  <si>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</si>
  <si>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</si>
  <si>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</si>
  <si>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</si>
  <si>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</si>
  <si>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</si>
  <si>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</si>
  <si>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</si>
  <si>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</si>
  <si>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</si>
  <si>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</si>
  <si>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</si>
  <si>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</si>
  <si>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</si>
  <si>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</si>
  <si>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</si>
  <si>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</si>
  <si>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</si>
  <si>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</si>
  <si>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</si>
  <si>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</si>
  <si>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</si>
  <si>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</si>
  <si>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</si>
  <si>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</si>
  <si>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</si>
  <si>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</si>
  <si>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</si>
  <si>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</si>
  <si>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</si>
  <si>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</si>
  <si>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</si>
  <si>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</si>
  <si>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</si>
  <si>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</si>
  <si>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</si>
  <si>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</si>
  <si>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</si>
  <si>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</si>
  <si>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</si>
  <si>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</si>
  <si>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</si>
  <si>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</si>
  <si>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</si>
  <si>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</si>
  <si>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</si>
  <si>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</si>
  <si>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</si>
  <si>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</si>
  <si>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</si>
  <si>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</si>
  <si>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</si>
  <si>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</si>
  <si>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</si>
  <si>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</si>
  <si>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</si>
  <si>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</si>
  <si>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</si>
  <si>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</si>
  <si>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</si>
  <si>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</si>
  <si>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</si>
  <si>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</si>
  <si>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</si>
  <si>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</si>
  <si>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</si>
  <si>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</si>
  <si>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</si>
  <si>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</si>
  <si>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</si>
  <si>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</si>
  <si>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</si>
  <si>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</si>
  <si>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</si>
  <si>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</si>
  <si>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</si>
  <si>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</si>
  <si>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</si>
  <si>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</si>
  <si>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</si>
  <si>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</si>
  <si>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</si>
  <si>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</si>
  <si>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</si>
  <si>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</si>
  <si>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</si>
  <si>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</si>
  <si>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</si>
  <si>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</si>
  <si>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</si>
  <si>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</si>
  <si>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</si>
  <si>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</si>
  <si>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</si>
  <si>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</si>
  <si>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</si>
  <si>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</si>
  <si>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</si>
  <si>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</si>
  <si>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</si>
  <si>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</si>
  <si>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</si>
  <si>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</si>
  <si>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</si>
  <si>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</si>
  <si>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</si>
  <si>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</si>
  <si>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</si>
  <si>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</si>
  <si>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</si>
  <si>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</si>
  <si>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</si>
  <si>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</si>
  <si>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</si>
  <si>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</si>
  <si>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</si>
  <si>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</si>
  <si>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</si>
  <si>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</si>
  <si>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</si>
  <si>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</si>
  <si>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</si>
  <si>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</si>
  <si>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</si>
  <si>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</si>
  <si>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</si>
  <si>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</si>
  <si>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</si>
  <si>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</si>
  <si>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</si>
  <si>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</si>
  <si>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</si>
  <si>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</si>
  <si>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</si>
  <si>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</si>
  <si>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</si>
  <si>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</si>
  <si>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</si>
  <si>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</si>
  <si>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</si>
  <si>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</si>
  <si>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</si>
  <si>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</si>
  <si>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</si>
  <si>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</si>
  <si>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</si>
  <si>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</si>
  <si>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</si>
  <si>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</si>
  <si>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</si>
  <si>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</si>
  <si>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</si>
  <si>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</si>
  <si>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</si>
  <si>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</si>
  <si>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</si>
  <si>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</si>
  <si>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</si>
  <si>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</si>
  <si>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</si>
  <si>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</si>
  <si>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</si>
  <si>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</si>
  <si>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</si>
  <si>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</si>
  <si>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</si>
  <si>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</si>
  <si>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</si>
  <si>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</si>
  <si>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</si>
  <si>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</si>
  <si>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</si>
  <si>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</si>
  <si>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</si>
  <si>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</si>
  <si>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</si>
  <si>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</si>
  <si>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</si>
  <si>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</si>
  <si>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</si>
  <si>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</si>
  <si>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</si>
  <si>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</si>
  <si>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</si>
  <si>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</si>
  <si>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</si>
  <si>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</si>
  <si>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</si>
  <si>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</si>
  <si>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</si>
  <si>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</si>
  <si>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</si>
  <si>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</si>
  <si>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</si>
  <si>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</si>
  <si>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</si>
  <si>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</si>
  <si>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</si>
  <si>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</si>
  <si>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</si>
  <si>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</si>
  <si>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</si>
  <si>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</si>
  <si>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</si>
  <si>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</si>
  <si>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</si>
  <si>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</si>
  <si>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</si>
  <si>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</si>
  <si>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</si>
  <si>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</si>
  <si>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</si>
  <si>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</si>
  <si>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</si>
  <si>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</si>
  <si>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</si>
  <si>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</si>
  <si>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</si>
  <si>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</si>
  <si>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</si>
  <si>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</si>
  <si>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</si>
  <si>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</si>
  <si>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</si>
  <si>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</si>
  <si>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</si>
  <si>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</si>
  <si>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</si>
  <si>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</si>
  <si>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</si>
  <si>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</si>
  <si>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</si>
  <si>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</si>
  <si>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</si>
  <si>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</si>
  <si>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</si>
  <si>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</si>
  <si>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</si>
  <si>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</si>
  <si>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</si>
  <si>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</si>
  <si>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</si>
  <si>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</si>
  <si>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</si>
  <si>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</si>
  <si>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</si>
  <si>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</si>
  <si>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</si>
  <si>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</si>
  <si>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</si>
  <si>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</si>
  <si>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</si>
  <si>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</si>
  <si>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</si>
  <si>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</si>
  <si>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</si>
  <si>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</si>
  <si>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</si>
  <si>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</si>
  <si>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</si>
  <si>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</si>
  <si>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</si>
  <si>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</si>
  <si>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</si>
  <si>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</si>
  <si>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</si>
  <si>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</si>
  <si>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</si>
  <si>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</si>
  <si>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</si>
  <si>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</si>
  <si>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</si>
  <si>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</si>
  <si>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</si>
  <si>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</si>
  <si>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</si>
  <si>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</si>
  <si>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</si>
  <si>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</si>
  <si>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</si>
  <si>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</si>
  <si>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</si>
  <si>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</si>
  <si>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</si>
  <si>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</si>
  <si>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</si>
  <si>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</si>
  <si>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</si>
  <si>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</si>
  <si>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</si>
  <si>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</si>
  <si>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</si>
  <si>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</si>
  <si>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</si>
  <si>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</si>
  <si>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</si>
  <si>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</si>
  <si>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</si>
  <si>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</si>
  <si>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</si>
  <si>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</si>
  <si>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</si>
  <si>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</si>
  <si>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</si>
  <si>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</si>
  <si>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</si>
  <si>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</si>
  <si>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</si>
  <si>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</si>
  <si>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</si>
  <si>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</si>
  <si>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</si>
  <si>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</si>
  <si>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</si>
  <si>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</si>
  <si>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</si>
  <si>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</si>
  <si>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</si>
  <si>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</si>
  <si>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</si>
  <si>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</si>
  <si>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</si>
  <si>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</si>
  <si>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</si>
  <si>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</si>
  <si>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</si>
  <si>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</si>
  <si>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</si>
  <si>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</si>
  <si>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</si>
  <si>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</si>
  <si>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</si>
  <si>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</si>
  <si>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</si>
  <si>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</si>
  <si>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</si>
  <si>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</si>
  <si>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</si>
  <si>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</si>
  <si>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</si>
  <si>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</si>
  <si>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</si>
  <si>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</si>
  <si>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</si>
  <si>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</si>
  <si>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</si>
  <si>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</si>
  <si>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</si>
  <si>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</si>
  <si>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</si>
  <si>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</si>
  <si>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</si>
  <si>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</si>
  <si>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</si>
  <si>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</si>
  <si>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</si>
  <si>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</si>
  <si>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</si>
  <si>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</si>
  <si>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</si>
  <si>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</si>
  <si>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</si>
  <si>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</si>
  <si>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</si>
  <si>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</si>
  <si>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</si>
  <si>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</si>
  <si>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</si>
  <si>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</si>
  <si>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</si>
  <si>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</si>
  <si>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</si>
  <si>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</si>
  <si>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</si>
  <si>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</si>
  <si>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</si>
  <si>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</si>
  <si>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</si>
  <si>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</si>
  <si>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</si>
  <si>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</si>
  <si>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</si>
  <si>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</si>
  <si>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</si>
  <si>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</si>
  <si>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</si>
  <si>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</si>
  <si>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</si>
  <si>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</si>
  <si>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</si>
  <si>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</si>
  <si>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</si>
  <si>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</si>
  <si>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</si>
  <si>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</si>
  <si>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</si>
  <si>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</si>
  <si>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</si>
  <si>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</si>
  <si>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</si>
  <si>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</si>
  <si>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</si>
  <si>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</si>
  <si>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</si>
  <si>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</si>
  <si>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</si>
  <si>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</si>
  <si>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</si>
  <si>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</si>
  <si>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</si>
  <si>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</si>
  <si>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</si>
  <si>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</si>
  <si>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</si>
  <si>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</si>
  <si>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</si>
  <si>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</si>
  <si>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</si>
  <si>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</si>
  <si>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</si>
  <si>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</si>
  <si>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</si>
  <si>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</si>
  <si>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</si>
  <si>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</si>
  <si>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</si>
  <si>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</si>
  <si>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</si>
  <si>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</si>
  <si>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</si>
  <si>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</si>
  <si>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</si>
  <si>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</si>
  <si>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</si>
  <si>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</si>
  <si>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</si>
  <si>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</si>
  <si>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</si>
  <si>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</si>
  <si>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</si>
  <si>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</si>
  <si>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</si>
  <si>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</si>
  <si>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</si>
  <si>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</si>
  <si>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</si>
  <si>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</si>
  <si>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</si>
  <si>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</si>
  <si>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</si>
  <si>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</si>
  <si>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</si>
  <si>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</si>
  <si>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</si>
  <si>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</si>
  <si>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</si>
  <si>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</si>
  <si>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</si>
  <si>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</si>
  <si>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</si>
  <si>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</si>
  <si>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</si>
  <si>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</si>
  <si>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</si>
  <si>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</si>
  <si>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</si>
  <si>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</si>
  <si>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</si>
  <si>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</si>
  <si>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</si>
  <si>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</si>
  <si>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</si>
  <si>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</si>
  <si>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</si>
  <si>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</si>
  <si>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</si>
  <si>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</si>
  <si>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</si>
  <si>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</si>
  <si>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</si>
  <si>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</si>
  <si>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</si>
  <si>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</si>
  <si>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</si>
  <si>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</si>
  <si>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</si>
  <si>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</si>
  <si>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</si>
  <si>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</si>
  <si>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</si>
  <si>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</si>
  <si>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</si>
  <si>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</si>
  <si>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</si>
  <si>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</si>
  <si>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</si>
  <si>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</si>
  <si>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</si>
  <si>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</si>
  <si>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</si>
  <si>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</si>
  <si>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</si>
  <si>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</si>
  <si>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</si>
  <si>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</si>
  <si>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</si>
  <si>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</si>
  <si>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</si>
  <si>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</si>
  <si>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</si>
  <si>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</si>
  <si>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</si>
  <si>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</si>
  <si>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</si>
  <si>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</si>
  <si>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</si>
  <si>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</si>
  <si>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</si>
  <si>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</si>
  <si>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</si>
  <si>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</si>
  <si>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</si>
  <si>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</si>
  <si>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</si>
  <si>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</si>
  <si>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</si>
  <si>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</si>
  <si>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</si>
  <si>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</si>
  <si>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</si>
  <si>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</si>
  <si>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</si>
  <si>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</si>
  <si>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</si>
  <si>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</si>
  <si>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</si>
  <si>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</si>
  <si>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</si>
  <si>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</si>
  <si>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</si>
  <si>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</si>
  <si>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</si>
  <si>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</si>
  <si>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</si>
  <si>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</si>
  <si>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</si>
  <si>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</si>
  <si>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</si>
  <si>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</si>
  <si>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</si>
  <si>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</si>
  <si>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</si>
  <si>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</si>
  <si>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</si>
  <si>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</si>
  <si>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</si>
  <si>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</si>
  <si>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</si>
  <si>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</si>
  <si>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</si>
  <si>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</si>
  <si>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</si>
  <si>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</si>
  <si>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</si>
  <si>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</si>
  <si>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</si>
  <si>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</si>
  <si>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</si>
  <si>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</si>
  <si>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</si>
  <si>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</si>
  <si>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</si>
  <si>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</si>
  <si>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</si>
  <si>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</si>
  <si>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</si>
  <si>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</si>
  <si>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</si>
  <si>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</si>
  <si>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</si>
  <si>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</si>
  <si>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</si>
  <si>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</si>
  <si>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</si>
  <si>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</si>
  <si>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</si>
  <si>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</si>
  <si>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</si>
  <si>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</si>
  <si>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</si>
  <si>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</si>
  <si>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</si>
  <si>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</si>
  <si>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</si>
  <si>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</si>
  <si>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</si>
  <si>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</si>
  <si>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</si>
  <si>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</si>
  <si>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</si>
  <si>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</si>
  <si>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</si>
  <si>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</si>
  <si>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</si>
  <si>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</si>
  <si>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</si>
  <si>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</si>
  <si>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</si>
  <si>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</si>
  <si>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</si>
  <si>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</si>
  <si>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</si>
  <si>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</si>
  <si>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</si>
  <si>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</si>
  <si>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</si>
  <si>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</si>
  <si>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</si>
  <si>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</si>
  <si>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</si>
  <si>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</si>
  <si>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</si>
  <si>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</si>
  <si>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</si>
  <si>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</si>
  <si>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</si>
  <si>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</si>
  <si>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</si>
  <si>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</si>
  <si>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</si>
  <si>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</si>
  <si>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</si>
  <si>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</si>
  <si>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</si>
  <si>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</si>
  <si>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</si>
  <si>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</si>
  <si>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</si>
  <si>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</si>
  <si>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</si>
  <si>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</si>
  <si>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</si>
  <si>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</si>
  <si>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</si>
  <si>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</si>
  <si>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</si>
  <si>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</si>
  <si>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</si>
  <si>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</si>
  <si>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</si>
  <si>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</si>
  <si>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</si>
  <si>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</si>
  <si>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</si>
  <si>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</si>
  <si>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</si>
  <si>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</si>
  <si>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</si>
  <si>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</si>
  <si>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</si>
  <si>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</si>
  <si>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</si>
  <si>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</si>
  <si>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</si>
  <si>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</si>
  <si>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</si>
  <si>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</si>
  <si>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</si>
  <si>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</si>
  <si>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</si>
  <si>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</si>
  <si>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</si>
  <si>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</si>
  <si>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</si>
  <si>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</si>
  <si>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</si>
  <si>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</si>
  <si>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</si>
  <si>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</si>
  <si>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</si>
  <si>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</si>
  <si>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</si>
  <si>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</si>
  <si>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</si>
  <si>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</si>
  <si>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</si>
  <si>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</si>
  <si>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</si>
  <si>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</si>
  <si>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</si>
  <si>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</si>
  <si>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</si>
  <si>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</si>
  <si>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</si>
  <si>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</si>
  <si>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</si>
  <si>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</si>
  <si>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</si>
  <si>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</si>
  <si>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</si>
  <si>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</si>
  <si>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</si>
  <si>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</si>
  <si>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</si>
  <si>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</si>
  <si>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</si>
  <si>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</si>
  <si>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</si>
  <si>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</si>
  <si>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</si>
  <si>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</si>
  <si>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</si>
  <si>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</si>
  <si>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</si>
  <si>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</si>
  <si>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</si>
  <si>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</si>
  <si>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</si>
  <si>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</si>
  <si>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</si>
  <si>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</si>
  <si>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</si>
  <si>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</si>
  <si>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</si>
  <si>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</si>
  <si>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</si>
  <si>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</si>
  <si>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</si>
  <si>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</si>
  <si>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</si>
  <si>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</si>
  <si>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</si>
  <si>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</si>
  <si>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</si>
  <si>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</si>
  <si>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</si>
  <si>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</si>
  <si>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</si>
  <si>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</si>
  <si>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</si>
  <si>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</si>
  <si>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</si>
  <si>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</si>
  <si>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</si>
  <si>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</si>
  <si>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</si>
  <si>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</si>
  <si>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</si>
  <si>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</si>
  <si>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</si>
  <si>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</si>
  <si>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</si>
  <si>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</si>
  <si>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</si>
  <si>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</si>
  <si>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</si>
  <si>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</si>
  <si>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</si>
  <si>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</si>
  <si>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</si>
  <si>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</si>
  <si>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</si>
  <si>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</si>
  <si>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</si>
  <si>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</si>
  <si>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</si>
  <si>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</si>
  <si>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</si>
  <si>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</si>
  <si>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</si>
  <si>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</si>
  <si>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</si>
  <si>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</si>
  <si>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</si>
  <si>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</si>
  <si>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</si>
  <si>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</si>
  <si>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</si>
  <si>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</si>
  <si>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</si>
  <si>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</si>
  <si>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</si>
  <si>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</si>
  <si>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</si>
  <si>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</si>
  <si>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</si>
  <si>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</si>
  <si>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</si>
  <si>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</si>
  <si>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</si>
  <si>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</si>
  <si>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</si>
  <si>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</si>
  <si>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</si>
  <si>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</si>
  <si>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</si>
  <si>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</si>
  <si>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</si>
  <si>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</si>
  <si>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</si>
  <si>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</si>
  <si>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</si>
  <si>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</si>
  <si>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</si>
  <si>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</si>
  <si>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</si>
  <si>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</si>
  <si>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</si>
  <si>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</si>
  <si>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</si>
  <si>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</si>
  <si>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</si>
  <si>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</si>
  <si>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</si>
  <si>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</si>
  <si>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</si>
  <si>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</si>
  <si>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</si>
  <si>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</si>
  <si>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</si>
  <si>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</si>
  <si>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</si>
  <si>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</si>
  <si>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</si>
  <si>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</si>
  <si>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</si>
  <si>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</si>
  <si>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</si>
  <si>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</si>
  <si>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</si>
  <si>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</si>
  <si>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</si>
  <si>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</si>
  <si>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</si>
  <si>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</si>
  <si>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</si>
  <si>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</si>
  <si>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</si>
  <si>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</si>
  <si>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</si>
  <si>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</si>
  <si>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</si>
  <si>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</si>
  <si>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</si>
  <si>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</si>
  <si>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</si>
  <si>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</si>
  <si>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</si>
  <si>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</si>
  <si>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</si>
  <si>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</si>
  <si>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</si>
  <si>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</si>
  <si>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</si>
  <si>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</si>
  <si>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</si>
  <si>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</si>
  <si>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</si>
  <si>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</si>
  <si>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</si>
  <si>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</si>
  <si>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</si>
  <si>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</si>
  <si>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</si>
  <si>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</si>
  <si>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</si>
  <si>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</si>
  <si>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</si>
  <si>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</si>
  <si>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</si>
  <si>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</si>
  <si>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</si>
  <si>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</si>
  <si>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</si>
  <si>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</si>
  <si>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</si>
  <si>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</si>
  <si>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</si>
  <si>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</si>
  <si>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</si>
  <si>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</si>
  <si>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</si>
  <si>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</si>
  <si>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</si>
  <si>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</si>
  <si>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</si>
  <si>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</si>
  <si>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</si>
  <si>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</si>
  <si>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</si>
  <si>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</si>
  <si>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</si>
  <si>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</si>
  <si>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</si>
  <si>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</si>
  <si>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</si>
  <si>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</si>
  <si>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</si>
  <si>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</si>
  <si>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</si>
  <si>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</si>
  <si>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</si>
  <si>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</si>
  <si>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</si>
  <si>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</si>
  <si>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</si>
  <si>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</si>
  <si>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</si>
  <si>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</si>
  <si>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</si>
  <si>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</si>
  <si>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</si>
  <si>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</si>
  <si>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</si>
  <si>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</si>
  <si>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</si>
  <si>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</si>
  <si>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</si>
  <si>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</si>
  <si>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</si>
  <si>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</si>
  <si>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</si>
  <si>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</si>
  <si>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</si>
  <si>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</si>
  <si>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</si>
  <si>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</si>
  <si>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</si>
  <si>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</si>
  <si>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</si>
  <si>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</si>
  <si>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</si>
  <si>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</si>
  <si>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</si>
  <si>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</si>
  <si>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</si>
  <si>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</si>
  <si>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</si>
  <si>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</si>
  <si>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</si>
  <si>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</si>
  <si>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</si>
  <si>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</si>
  <si>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</si>
  <si>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</si>
  <si>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</si>
  <si>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</si>
  <si>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</si>
  <si>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</si>
  <si>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</si>
  <si>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</si>
  <si>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</si>
  <si>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</si>
  <si>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</si>
  <si>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</si>
  <si>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</si>
  <si>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</si>
  <si>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</si>
  <si>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</si>
  <si>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</si>
  <si>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</si>
  <si>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</si>
  <si>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</si>
  <si>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</si>
  <si>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</si>
  <si>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</si>
  <si>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</si>
  <si>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</si>
  <si>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</si>
  <si>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</si>
  <si>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</si>
  <si>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</si>
  <si>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</si>
  <si>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</si>
  <si>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</si>
  <si>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</si>
  <si>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</si>
  <si>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</si>
  <si>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</si>
  <si>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</si>
  <si>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</si>
  <si>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</si>
  <si>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</si>
  <si>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</si>
  <si>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</si>
  <si>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</si>
  <si>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</si>
  <si>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</si>
  <si>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</si>
  <si>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</si>
  <si>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</si>
  <si>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</si>
  <si>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</si>
  <si>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</si>
  <si>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</si>
  <si>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</si>
  <si>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</si>
  <si>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</si>
  <si>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</si>
  <si>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</si>
  <si>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</si>
  <si>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</si>
  <si>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</si>
  <si>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</si>
  <si>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</si>
  <si>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</si>
  <si>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</si>
  <si>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</si>
  <si>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</si>
  <si>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</si>
  <si>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</si>
  <si>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</si>
  <si>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</si>
  <si>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</si>
  <si>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</si>
  <si>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</si>
  <si>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</si>
  <si>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</si>
  <si>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</si>
  <si>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</si>
  <si>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</si>
  <si>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</si>
  <si>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</si>
  <si>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</si>
  <si>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</si>
  <si>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</si>
  <si>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</si>
  <si>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</si>
  <si>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</si>
  <si>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</si>
  <si>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</si>
  <si>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</si>
  <si>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</si>
  <si>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</si>
  <si>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</si>
  <si>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</si>
  <si>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</si>
  <si>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</si>
  <si>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</si>
  <si>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</si>
  <si>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</si>
  <si>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</si>
  <si>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</si>
  <si>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</si>
  <si>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</si>
  <si>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</si>
  <si>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</si>
  <si>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</si>
  <si>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</si>
  <si>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</si>
  <si>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</si>
  <si>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</si>
  <si>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</si>
  <si>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</si>
  <si>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</si>
  <si>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</si>
  <si>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</si>
  <si>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</si>
  <si>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</si>
  <si>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</si>
  <si>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</si>
  <si>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</si>
  <si>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</si>
  <si>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</si>
  <si>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</si>
  <si>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</si>
  <si>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</si>
  <si>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</si>
  <si>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</si>
  <si>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</si>
  <si>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</si>
  <si>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</si>
  <si>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</si>
  <si>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</si>
  <si>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</si>
  <si>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</si>
  <si>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</si>
  <si>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</si>
  <si>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</si>
  <si>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</si>
  <si>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</si>
  <si>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</si>
  <si>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</si>
  <si>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</si>
  <si>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</si>
  <si>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</si>
  <si>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</si>
  <si>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</si>
  <si>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</si>
  <si>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</si>
  <si>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</si>
  <si>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</si>
  <si>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</si>
  <si>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</si>
  <si>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</si>
  <si>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</si>
  <si>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</si>
  <si>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</si>
  <si>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</si>
  <si>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</si>
  <si>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</si>
  <si>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</si>
  <si>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</si>
  <si>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</si>
  <si>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</si>
  <si>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</si>
  <si>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</si>
  <si>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</si>
  <si>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</si>
  <si>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</si>
  <si>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</si>
  <si>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</si>
  <si>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</si>
  <si>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</si>
  <si>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</si>
  <si>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</si>
  <si>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</si>
  <si>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</si>
  <si>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</si>
  <si>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</si>
  <si>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</si>
  <si>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</si>
  <si>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</si>
  <si>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</si>
  <si>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</si>
  <si>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</si>
  <si>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</si>
  <si>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</si>
  <si>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</si>
  <si>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</si>
  <si>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</si>
  <si>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</si>
  <si>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</si>
  <si>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</si>
  <si>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</si>
  <si>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</si>
  <si>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</si>
  <si>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</si>
  <si>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</si>
  <si>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</si>
  <si>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</si>
  <si>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</si>
  <si>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</si>
  <si>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</si>
  <si>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</si>
  <si>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</si>
  <si>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</si>
  <si>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</si>
  <si>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</si>
  <si>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</si>
  <si>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</si>
  <si>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</si>
  <si>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</si>
  <si>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</si>
  <si>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</si>
  <si>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</si>
  <si>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</si>
  <si>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</si>
  <si>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</si>
  <si>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</si>
  <si>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</si>
  <si>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</si>
  <si>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</si>
  <si>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</si>
  <si>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</si>
  <si>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</si>
  <si>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</si>
  <si>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</si>
  <si>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</si>
  <si>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</si>
  <si>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</si>
  <si>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</si>
  <si>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</si>
  <si>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</si>
  <si>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</si>
  <si>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</si>
  <si>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</si>
  <si>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</si>
  <si>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</si>
  <si>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</si>
  <si>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</si>
  <si>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</si>
  <si>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</si>
  <si>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</si>
  <si>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</si>
  <si>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</si>
  <si>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</si>
  <si>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</si>
  <si>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</si>
  <si>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</si>
  <si>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</si>
  <si>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</si>
  <si>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</si>
  <si>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</si>
  <si>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</si>
  <si>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</si>
  <si>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</si>
  <si>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</si>
  <si>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</si>
  <si>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</si>
  <si>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</si>
  <si>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</si>
  <si>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</si>
  <si>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</si>
  <si>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</si>
  <si>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</si>
  <si>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</si>
  <si>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</si>
  <si>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</si>
  <si>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</si>
  <si>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</si>
  <si>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</si>
  <si>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</si>
  <si>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</si>
  <si>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</si>
  <si>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</si>
  <si>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</si>
  <si>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</si>
  <si>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</si>
  <si>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</si>
  <si>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</si>
  <si>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</si>
  <si>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</si>
  <si>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</si>
  <si>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</si>
  <si>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</si>
  <si>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</si>
  <si>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</si>
  <si>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</si>
  <si>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</si>
  <si>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</si>
  <si>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</si>
  <si>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</si>
  <si>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</si>
  <si>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</si>
  <si>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</si>
  <si>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</si>
  <si>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</si>
  <si>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</si>
  <si>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</si>
  <si>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</si>
  <si>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</si>
  <si>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</si>
  <si>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</si>
  <si>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</si>
  <si>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</si>
  <si>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</si>
  <si>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</si>
  <si>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</si>
  <si>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</si>
  <si>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</si>
  <si>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</si>
  <si>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</si>
  <si>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</si>
  <si>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</si>
  <si>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</si>
  <si>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</si>
  <si>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</si>
  <si>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</si>
  <si>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</si>
  <si>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</si>
  <si>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</si>
  <si>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</si>
  <si>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</si>
  <si>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</si>
  <si>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</si>
  <si>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</si>
  <si>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</si>
  <si>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</si>
  <si>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</si>
  <si>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</si>
  <si>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</si>
  <si>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</si>
  <si>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</si>
  <si>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</si>
  <si>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</si>
  <si>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</si>
  <si>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</si>
  <si>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</si>
  <si>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</si>
  <si>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</si>
  <si>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</si>
  <si>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</si>
  <si>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</si>
  <si>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</si>
  <si>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</si>
  <si>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</si>
  <si>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</si>
  <si>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</si>
  <si>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</si>
  <si>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</si>
  <si>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</si>
  <si>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</si>
  <si>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</si>
  <si>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</si>
  <si>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</si>
  <si>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</si>
  <si>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</si>
  <si>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</si>
  <si>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</si>
  <si>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</si>
  <si>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</si>
  <si>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</si>
  <si>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</si>
  <si>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</si>
  <si>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</si>
  <si>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</si>
  <si>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</si>
  <si>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</si>
  <si>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</si>
  <si>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</si>
  <si>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</si>
  <si>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</si>
  <si>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</si>
  <si>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</si>
  <si>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</si>
  <si>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</si>
  <si>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</si>
  <si>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</si>
  <si>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</si>
  <si>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</si>
  <si>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</si>
  <si>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</si>
  <si>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</si>
  <si>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</si>
  <si>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</si>
  <si>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</si>
  <si>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</si>
  <si>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</si>
  <si>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</si>
  <si>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</si>
  <si>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</si>
  <si>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</si>
  <si>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</si>
  <si>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</si>
  <si>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</si>
  <si>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</si>
  <si>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</si>
  <si>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</si>
  <si>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</si>
  <si>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</si>
  <si>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</si>
  <si>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</si>
  <si>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</si>
  <si>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</si>
  <si>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</si>
  <si>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</si>
  <si>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</si>
  <si>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</si>
  <si>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</si>
  <si>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</si>
  <si>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</si>
  <si>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</si>
  <si>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</si>
  <si>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</si>
  <si>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</si>
  <si>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</si>
  <si>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</si>
  <si>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</si>
  <si>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</si>
  <si>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</si>
  <si>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</si>
  <si>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</si>
  <si>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</si>
  <si>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</si>
  <si>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</si>
  <si>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</si>
  <si>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</si>
  <si>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</si>
  <si>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</si>
  <si>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</si>
  <si>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</si>
  <si>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</si>
  <si>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</si>
  <si>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</si>
  <si>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</si>
  <si>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</si>
  <si>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</si>
  <si>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</si>
  <si>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</si>
  <si>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</si>
  <si>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</si>
  <si>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</si>
  <si>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</si>
  <si>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</si>
  <si>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</si>
  <si>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</si>
  <si>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</si>
  <si>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</si>
  <si>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</si>
  <si>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</si>
  <si>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</si>
  <si>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</si>
  <si>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</si>
  <si>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</si>
  <si>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</si>
  <si>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</si>
  <si>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</si>
  <si>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</si>
  <si>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</si>
  <si>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</si>
  <si>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</si>
  <si>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</si>
  <si>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</si>
  <si>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</si>
  <si>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</si>
  <si>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</si>
  <si>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</si>
  <si>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</si>
  <si>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</si>
  <si>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</si>
  <si>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</si>
  <si>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</si>
  <si>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</si>
  <si>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</si>
  <si>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</si>
  <si>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</si>
  <si>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</si>
  <si>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</si>
  <si>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</si>
  <si>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</si>
  <si>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</si>
  <si>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</si>
  <si>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</si>
  <si>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</si>
  <si>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</si>
  <si>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</si>
  <si>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</si>
  <si>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</si>
  <si>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</si>
  <si>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</si>
  <si>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</si>
  <si>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</si>
  <si>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</si>
  <si>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</si>
  <si>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</si>
  <si>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</si>
  <si>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</si>
  <si>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</si>
  <si>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</si>
  <si>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</si>
  <si>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</si>
  <si>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</si>
  <si>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</si>
  <si>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</si>
  <si>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</si>
  <si>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</si>
  <si>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</si>
  <si>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</si>
  <si>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</si>
  <si>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</si>
  <si>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</si>
  <si>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</si>
  <si>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</si>
  <si>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</si>
  <si>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</si>
  <si>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</si>
  <si>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</si>
  <si>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</si>
  <si>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</si>
  <si>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</si>
  <si>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</si>
  <si>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</si>
  <si>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</si>
  <si>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</si>
  <si>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</si>
  <si>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</si>
  <si>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</si>
  <si>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</si>
  <si>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</si>
  <si>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</si>
  <si>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</si>
  <si>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</si>
  <si>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</si>
  <si>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</si>
  <si>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</si>
  <si>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</si>
  <si>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</si>
  <si>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</si>
  <si>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</si>
  <si>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</si>
  <si>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</si>
  <si>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</si>
  <si>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</si>
  <si>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</si>
  <si>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</si>
  <si>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</si>
  <si>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</si>
  <si>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</si>
  <si>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</si>
  <si>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</si>
  <si>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</si>
  <si>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</si>
  <si>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</si>
  <si>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</si>
  <si>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</si>
  <si>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</si>
  <si>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</si>
  <si>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</si>
  <si>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</si>
  <si>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</si>
  <si>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</si>
  <si>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</si>
  <si>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</si>
  <si>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</si>
  <si>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</si>
  <si>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</si>
  <si>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</si>
  <si>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</si>
  <si>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</si>
  <si>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</si>
  <si>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</si>
  <si>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</si>
  <si>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</si>
  <si>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</si>
  <si>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</si>
  <si>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</si>
  <si>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</si>
  <si>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</si>
  <si>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</si>
  <si>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</si>
  <si>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</si>
  <si>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</si>
  <si>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</si>
  <si>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</si>
  <si>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</si>
  <si>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</si>
  <si>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</si>
  <si>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</si>
  <si>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</si>
  <si>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</si>
  <si>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</si>
  <si>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</si>
  <si>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</si>
  <si>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</si>
  <si>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</si>
  <si>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</si>
  <si>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</si>
  <si>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</si>
  <si>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</si>
  <si>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</si>
  <si>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</si>
  <si>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</si>
  <si>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</si>
  <si>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</si>
  <si>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</si>
  <si>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</si>
  <si>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</si>
  <si>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</si>
  <si>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</si>
  <si>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</si>
  <si>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</si>
  <si>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</si>
  <si>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</si>
  <si>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</si>
  <si>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</si>
  <si>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</si>
  <si>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</si>
  <si>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</si>
  <si>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</si>
  <si>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</si>
  <si>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</si>
  <si>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</si>
  <si>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</si>
  <si>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</si>
  <si>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</si>
  <si>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</si>
  <si>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</si>
  <si>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</si>
  <si>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</si>
  <si>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</si>
  <si>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</si>
  <si>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</si>
  <si>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</si>
  <si>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</si>
  <si>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</si>
  <si>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</si>
  <si>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</si>
  <si>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</si>
  <si>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</si>
  <si>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</si>
  <si>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</si>
  <si>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</si>
  <si>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</si>
  <si>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</si>
  <si>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</si>
  <si>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</si>
  <si>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</si>
  <si>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</si>
  <si>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</si>
  <si>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</si>
  <si>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</si>
  <si>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</si>
  <si>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</si>
  <si>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</si>
  <si>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</si>
  <si>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</si>
  <si>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</si>
  <si>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</si>
  <si>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</si>
  <si>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</si>
  <si>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</si>
  <si>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</si>
  <si>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</si>
  <si>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</si>
  <si>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</si>
  <si>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</si>
  <si>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</si>
  <si>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</si>
  <si>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</si>
  <si>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</si>
  <si>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</si>
  <si>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</si>
  <si>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</si>
  <si>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</si>
  <si>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</si>
  <si>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</si>
  <si>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</si>
  <si>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</si>
  <si>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</si>
  <si>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</si>
  <si>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</si>
  <si>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</si>
  <si>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</si>
  <si>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</si>
  <si>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</si>
  <si>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</si>
  <si>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</si>
  <si>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</si>
  <si>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</si>
  <si>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</si>
  <si>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</si>
  <si>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</si>
  <si>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</si>
  <si>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</si>
  <si>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</si>
  <si>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</si>
  <si>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</si>
  <si>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</si>
  <si>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</si>
  <si>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</si>
  <si>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</si>
  <si>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</si>
  <si>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</si>
  <si>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</si>
  <si>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</si>
  <si>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</si>
  <si>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</si>
  <si>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</si>
  <si>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</si>
  <si>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</si>
  <si>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</si>
  <si>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</si>
  <si>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</si>
  <si>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</si>
  <si>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</si>
  <si>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</si>
  <si>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</si>
  <si>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</si>
  <si>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</si>
  <si>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</si>
  <si>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</si>
  <si>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</si>
  <si>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</si>
  <si>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</si>
  <si>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</si>
  <si>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</si>
  <si>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</si>
  <si>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</si>
  <si>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</si>
  <si>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</si>
  <si>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</si>
  <si>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</si>
  <si>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</si>
  <si>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</si>
  <si>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</si>
  <si>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</si>
  <si>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</si>
  <si>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</si>
  <si>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</si>
  <si>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</si>
  <si>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</si>
  <si>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</si>
  <si>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</si>
  <si>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</si>
  <si>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</si>
  <si>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</si>
  <si>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</si>
  <si>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</si>
  <si>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</si>
  <si>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</si>
  <si>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</si>
  <si>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</si>
  <si>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</si>
  <si>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</si>
  <si>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</si>
  <si>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</si>
  <si>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</si>
  <si>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</si>
  <si>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</si>
  <si>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</si>
  <si>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</si>
  <si>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</si>
  <si>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</si>
  <si>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</si>
  <si>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</si>
  <si>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</si>
  <si>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</si>
  <si>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</si>
  <si>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</si>
  <si>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</si>
  <si>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</si>
  <si>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</si>
  <si>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</si>
  <si>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</si>
  <si>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</si>
  <si>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</si>
  <si>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</si>
  <si>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</si>
  <si>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</si>
  <si>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</si>
  <si>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</si>
  <si>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</si>
  <si>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</si>
  <si>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</si>
  <si>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</si>
  <si>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</si>
  <si>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</si>
  <si>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</si>
  <si>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</si>
  <si>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</si>
  <si>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</si>
  <si>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</si>
  <si>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</si>
  <si>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</si>
  <si>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</si>
  <si>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</si>
  <si>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</si>
  <si>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</si>
  <si>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</si>
  <si>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</si>
  <si>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</si>
  <si>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</si>
  <si>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</si>
  <si>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</si>
  <si>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</si>
  <si>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</si>
  <si>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</si>
  <si>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</si>
  <si>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</si>
  <si>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</si>
  <si>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</si>
  <si>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</si>
  <si>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</si>
  <si>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</si>
  <si>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</si>
  <si>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</si>
  <si>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</si>
  <si>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</si>
  <si>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</si>
  <si>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</si>
  <si>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</si>
  <si>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</si>
  <si>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</si>
  <si>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</si>
  <si>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</si>
  <si>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</si>
  <si>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</si>
  <si>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</si>
  <si>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</si>
  <si>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</si>
  <si>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</si>
  <si>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</si>
  <si>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</si>
  <si>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</si>
  <si>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</si>
  <si>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</si>
  <si>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</si>
  <si>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</si>
  <si>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</si>
  <si>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</si>
  <si>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</si>
  <si>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</si>
  <si>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</si>
  <si>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</si>
  <si>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</si>
  <si>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</si>
  <si>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</si>
  <si>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</si>
  <si>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</si>
  <si>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</si>
  <si>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</si>
  <si>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</si>
  <si>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</si>
  <si>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</si>
  <si>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</si>
  <si>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</si>
  <si>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</si>
  <si>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</si>
  <si>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</si>
  <si>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</si>
  <si>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</si>
  <si>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</si>
  <si>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</si>
  <si>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</si>
  <si>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</si>
  <si>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</si>
  <si>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</si>
  <si>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</si>
  <si>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</si>
  <si>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</si>
  <si>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</si>
  <si>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</si>
  <si>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</si>
  <si>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</si>
  <si>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</si>
  <si>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</si>
  <si>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</si>
  <si>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</si>
  <si>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</si>
  <si>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</si>
  <si>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</si>
  <si>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</si>
  <si>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</si>
  <si>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</si>
  <si>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</si>
  <si>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</si>
  <si>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</si>
  <si>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</si>
  <si>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</si>
  <si>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</si>
  <si>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</si>
  <si>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</si>
  <si>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</si>
  <si>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</si>
  <si>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</si>
  <si>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</si>
  <si>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</si>
  <si>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</si>
  <si>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</si>
  <si>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</si>
  <si>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</si>
  <si>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</si>
  <si>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</si>
  <si>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</si>
  <si>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</si>
  <si>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</si>
  <si>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</si>
  <si>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</si>
  <si>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</si>
  <si>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</si>
  <si>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</si>
  <si>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</si>
  <si>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</si>
  <si>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</si>
  <si>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</si>
  <si>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</si>
  <si>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</si>
  <si>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</si>
  <si>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</si>
  <si>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</si>
  <si>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</si>
  <si>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</si>
  <si>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</si>
  <si>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</si>
  <si>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</si>
  <si>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</si>
  <si>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</si>
  <si>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</si>
  <si>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</si>
  <si>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</si>
  <si>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</si>
  <si>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</si>
  <si>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</si>
  <si>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</si>
  <si>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</si>
  <si>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</si>
  <si>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</si>
  <si>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</si>
  <si>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</si>
  <si>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</si>
  <si>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</si>
  <si>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</si>
  <si>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</si>
  <si>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</si>
  <si>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</si>
  <si>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</si>
  <si>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</si>
  <si>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</si>
  <si>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</si>
  <si>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</si>
  <si>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</si>
  <si>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</si>
  <si>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</si>
  <si>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</si>
  <si>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</si>
  <si>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</si>
  <si>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</si>
  <si>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</si>
  <si>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</si>
  <si>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</si>
  <si>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</si>
  <si>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</si>
  <si>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</si>
  <si>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</si>
  <si>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</si>
  <si>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</si>
  <si>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</si>
  <si>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</si>
  <si>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</si>
  <si>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</si>
  <si>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</si>
  <si>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</si>
  <si>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</si>
  <si>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</si>
  <si>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</si>
  <si>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</si>
  <si>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</si>
  <si>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</si>
  <si>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</si>
  <si>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</si>
  <si>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</si>
  <si>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</si>
  <si>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</si>
  <si>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</si>
  <si>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</si>
  <si>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</si>
  <si>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</si>
  <si>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</si>
  <si>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</si>
  <si>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</si>
  <si>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</si>
  <si>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</si>
  <si>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</si>
  <si>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</si>
  <si>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</si>
  <si>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</si>
  <si>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</si>
  <si>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</si>
  <si>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</si>
  <si>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</si>
  <si>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</si>
  <si>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</si>
  <si>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</si>
  <si>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</si>
  <si>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</si>
  <si>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</si>
  <si>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</si>
  <si>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</si>
  <si>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</si>
  <si>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</si>
  <si>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</si>
  <si>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</si>
  <si>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</si>
  <si>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</si>
  <si>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</si>
  <si>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</si>
  <si>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</si>
  <si>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</si>
  <si>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</si>
  <si>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</si>
  <si>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</si>
  <si>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</si>
  <si>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</si>
  <si>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</si>
  <si>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</si>
  <si>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</si>
  <si>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</si>
  <si>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</si>
  <si>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</si>
  <si>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</si>
  <si>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</si>
  <si>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</si>
  <si>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</si>
  <si>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</si>
  <si>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</si>
  <si>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</si>
  <si>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</si>
  <si>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</si>
  <si>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</si>
  <si>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</si>
  <si>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</si>
  <si>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</si>
  <si>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</si>
  <si>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</si>
  <si>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</si>
  <si>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</si>
  <si>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</si>
  <si>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</si>
  <si>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</si>
  <si>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</si>
  <si>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</si>
  <si>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</si>
  <si>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</si>
  <si>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</si>
  <si>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</si>
  <si>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</si>
  <si>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</si>
  <si>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</si>
  <si>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</si>
  <si>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</si>
  <si>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</si>
  <si>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</si>
  <si>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</si>
  <si>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</si>
  <si>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</si>
  <si>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</si>
  <si>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</si>
  <si>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</si>
  <si>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</si>
  <si>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</si>
  <si>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</si>
  <si>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</si>
  <si>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</si>
  <si>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</si>
  <si>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</si>
  <si>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</si>
  <si>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</si>
  <si>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</si>
  <si>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</si>
  <si>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</si>
  <si>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</si>
  <si>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</si>
  <si>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</si>
  <si>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</si>
  <si>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</si>
  <si>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</si>
  <si>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</si>
  <si>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</si>
  <si>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</si>
  <si>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</si>
  <si>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</si>
  <si>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</si>
  <si>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</si>
  <si>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</si>
  <si>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</si>
  <si>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</si>
  <si>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</si>
  <si>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</si>
  <si>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</si>
  <si>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</si>
  <si>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</si>
  <si>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</si>
  <si>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</si>
  <si>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</si>
  <si>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</si>
  <si>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</si>
  <si>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</si>
  <si>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</si>
  <si>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</si>
  <si>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</si>
  <si>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</si>
  <si>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</si>
  <si>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</si>
  <si>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</si>
  <si>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</si>
  <si>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</si>
  <si>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</si>
  <si>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</si>
  <si>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</si>
  <si>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</si>
  <si>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</si>
  <si>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</si>
  <si>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</si>
  <si>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</si>
  <si>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</si>
  <si>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</si>
  <si>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</si>
  <si>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</si>
  <si>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</si>
  <si>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</si>
  <si>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</si>
  <si>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</si>
  <si>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</si>
  <si>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</si>
  <si>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</si>
  <si>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</si>
  <si>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</si>
  <si>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</si>
  <si>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</si>
  <si>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</si>
  <si>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</si>
  <si>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</si>
  <si>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</si>
  <si>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</si>
  <si>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</si>
  <si>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</si>
  <si>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</si>
  <si>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</si>
  <si>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</si>
  <si>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</si>
  <si>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</si>
  <si>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</si>
  <si>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</si>
  <si>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</si>
  <si>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</si>
  <si>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</si>
  <si>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</si>
  <si>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</si>
  <si>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</si>
  <si>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</si>
  <si>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</si>
  <si>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</si>
  <si>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</si>
  <si>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</si>
  <si>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</si>
  <si>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</si>
  <si>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</si>
  <si>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</si>
  <si>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</si>
  <si>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</si>
  <si>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</si>
  <si>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</si>
  <si>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</si>
  <si>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</si>
  <si>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</si>
  <si>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</si>
  <si>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</si>
  <si>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</si>
  <si>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</si>
  <si>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</si>
  <si>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</si>
  <si>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</si>
  <si>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</si>
  <si>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</si>
  <si>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</si>
  <si>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</si>
  <si>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</si>
  <si>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</si>
  <si>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</si>
  <si>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</si>
  <si>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</si>
  <si>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</si>
  <si>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</si>
  <si>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</si>
  <si>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</si>
  <si>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</si>
  <si>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</si>
  <si>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</si>
  <si>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</si>
  <si>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</si>
  <si>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</si>
  <si>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</si>
  <si>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</si>
  <si>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</si>
  <si>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</si>
  <si>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</si>
  <si>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</si>
  <si>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</si>
  <si>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</si>
  <si>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</si>
  <si>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</si>
  <si>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</si>
  <si>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</si>
  <si>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</si>
  <si>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</si>
  <si>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</si>
  <si>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</si>
  <si>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</si>
  <si>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</si>
  <si>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</si>
  <si>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</si>
  <si>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</si>
  <si>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</si>
  <si>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</si>
  <si>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</si>
  <si>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</si>
  <si>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</si>
  <si>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</si>
  <si>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</si>
  <si>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</si>
  <si>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</si>
  <si>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</si>
  <si>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</si>
  <si>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</si>
  <si>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</si>
  <si>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</si>
  <si>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</si>
  <si>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</si>
  <si>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</si>
  <si>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</si>
  <si>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</si>
  <si>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</si>
  <si>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</si>
  <si>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</si>
  <si>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</si>
  <si>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</si>
  <si>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</si>
  <si>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</si>
  <si>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</si>
  <si>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</si>
  <si>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</si>
  <si>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</si>
  <si>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</si>
  <si>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</si>
  <si>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</si>
  <si>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</si>
  <si>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</si>
  <si>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</si>
  <si>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</si>
  <si>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</si>
  <si>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</si>
  <si>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</si>
  <si>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</si>
  <si>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</si>
  <si>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</si>
  <si>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</si>
  <si>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</si>
  <si>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</si>
  <si>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</si>
  <si>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</si>
  <si>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</si>
  <si>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</si>
  <si>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</si>
  <si>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</si>
  <si>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</si>
  <si>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</si>
  <si>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</si>
  <si>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</si>
  <si>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</si>
  <si>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</si>
  <si>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</si>
  <si>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</si>
  <si>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</si>
  <si>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</si>
  <si>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</si>
  <si>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</si>
  <si>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</si>
  <si>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</si>
  <si>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</si>
  <si>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</si>
  <si>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</si>
  <si>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</si>
  <si>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</si>
  <si>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</si>
  <si>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</si>
  <si>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</si>
  <si>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</si>
  <si>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</si>
  <si>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</si>
  <si>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</si>
  <si>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</si>
  <si>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</si>
  <si>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</si>
  <si>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</si>
  <si>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</si>
  <si>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</si>
  <si>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</si>
  <si>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</si>
  <si>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</si>
  <si>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</si>
  <si>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</si>
  <si>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</si>
  <si>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</si>
  <si>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</si>
  <si>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</si>
  <si>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</si>
  <si>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</si>
  <si>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</si>
  <si>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</si>
  <si>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</si>
  <si>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</si>
  <si>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</si>
  <si>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</si>
  <si>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</si>
  <si>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</si>
  <si>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</si>
  <si>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</si>
  <si>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</si>
  <si>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</si>
  <si>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</si>
  <si>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</si>
  <si>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</si>
  <si>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</si>
  <si>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</si>
  <si>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</si>
  <si>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</si>
  <si>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</si>
  <si>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</si>
  <si>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</si>
  <si>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</si>
  <si>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</si>
  <si>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</si>
  <si>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</si>
  <si>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</si>
  <si>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</si>
  <si>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</si>
  <si>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</si>
  <si>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</si>
  <si>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</si>
  <si>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</si>
  <si>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</si>
  <si>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</si>
  <si>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</si>
  <si>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</si>
  <si>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</si>
  <si>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</si>
  <si>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</si>
  <si>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</si>
  <si>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</si>
  <si>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</si>
  <si>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</si>
  <si>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</si>
  <si>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</si>
  <si>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</si>
  <si>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</si>
  <si>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</si>
  <si>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</si>
  <si>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</si>
  <si>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</si>
  <si>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</si>
  <si>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</si>
  <si>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</si>
  <si>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</si>
  <si>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</si>
  <si>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</si>
  <si>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</si>
  <si>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</si>
  <si>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</si>
  <si>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</si>
  <si>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</si>
  <si>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</si>
  <si>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</si>
  <si>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</si>
  <si>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</si>
  <si>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</si>
  <si>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</si>
  <si>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</si>
  <si>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</si>
  <si>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</si>
  <si>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</si>
  <si>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</si>
  <si>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</si>
  <si>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</si>
  <si>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</si>
  <si>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</si>
  <si>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</si>
  <si>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</si>
  <si>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</si>
  <si>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</si>
  <si>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</si>
  <si>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</si>
  <si>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</si>
  <si>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</si>
  <si>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</si>
  <si>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</si>
  <si>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</si>
  <si>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</si>
  <si>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</si>
  <si>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</si>
  <si>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</si>
  <si>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</si>
  <si>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</si>
  <si>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</si>
  <si>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</si>
  <si>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</si>
  <si>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</si>
  <si>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</si>
  <si>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</si>
  <si>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</si>
  <si>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</si>
  <si>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</si>
  <si>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</si>
  <si>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</si>
  <si>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</si>
  <si>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</si>
  <si>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</si>
  <si>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</si>
  <si>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</si>
  <si>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</si>
  <si>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</si>
  <si>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</si>
  <si>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</si>
  <si>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</si>
  <si>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</si>
  <si>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</si>
  <si>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</si>
  <si>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</si>
  <si>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</si>
  <si>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</si>
  <si>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</si>
  <si>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</si>
  <si>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</si>
  <si>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</si>
  <si>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</si>
  <si>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</si>
  <si>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</si>
  <si>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</si>
  <si>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</si>
  <si>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</si>
  <si>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</si>
  <si>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</si>
  <si>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</si>
  <si>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</si>
  <si>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</si>
  <si>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</si>
  <si>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</si>
  <si>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</si>
  <si>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</si>
  <si>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</si>
  <si>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</si>
  <si>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</si>
  <si>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</si>
  <si>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</si>
  <si>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</si>
  <si>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</si>
  <si>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</si>
  <si>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</si>
  <si>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</si>
  <si>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</si>
  <si>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</si>
  <si>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</si>
  <si>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</si>
  <si>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</si>
  <si>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</si>
  <si>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</si>
  <si>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</si>
  <si>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</si>
  <si>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</si>
  <si>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</si>
  <si>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</si>
  <si>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</si>
  <si>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</si>
  <si>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</si>
  <si>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</si>
  <si>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</si>
  <si>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</si>
  <si>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</si>
  <si>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</si>
  <si>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</si>
  <si>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</si>
  <si>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</si>
  <si>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</si>
  <si>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</si>
  <si>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</si>
  <si>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</si>
  <si>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</si>
  <si>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</si>
  <si>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</si>
  <si>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</si>
  <si>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</si>
  <si>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</si>
  <si>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</si>
  <si>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</si>
  <si>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</si>
  <si>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</si>
  <si>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</si>
  <si>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</si>
  <si>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</si>
  <si>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</si>
  <si>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</si>
  <si>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</si>
  <si>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</si>
  <si>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</si>
  <si>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</si>
  <si>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</si>
  <si>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</si>
  <si>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</si>
  <si>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</si>
  <si>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</si>
  <si>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</si>
  <si>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</si>
  <si>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</si>
  <si>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</si>
  <si>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</si>
  <si>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</si>
  <si>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</si>
  <si>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</si>
  <si>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</si>
  <si>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</si>
  <si>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</si>
  <si>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</si>
  <si>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</si>
  <si>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</si>
  <si>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</si>
  <si>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</si>
  <si>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</si>
  <si>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</si>
  <si>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</si>
  <si>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</si>
  <si>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</si>
  <si>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</si>
  <si>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</si>
  <si>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</si>
  <si>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</si>
  <si>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</si>
  <si>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</si>
  <si>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</si>
  <si>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</si>
  <si>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</si>
  <si>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</si>
  <si>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</si>
  <si>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</si>
  <si>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</si>
  <si>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</si>
  <si>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</si>
  <si>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</si>
  <si>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</si>
  <si>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</si>
  <si>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</si>
  <si>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</si>
  <si>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</si>
  <si>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</si>
  <si>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</si>
  <si>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</si>
  <si>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</si>
  <si>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</si>
  <si>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</si>
  <si>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</si>
  <si>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</si>
  <si>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</si>
  <si>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</si>
  <si>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</si>
  <si>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</si>
  <si>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</si>
  <si>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</si>
  <si>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</si>
  <si>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</si>
  <si>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</si>
  <si>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</si>
  <si>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</si>
  <si>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</si>
  <si>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</si>
  <si>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</si>
  <si>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</si>
  <si>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</si>
  <si>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</si>
  <si>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</si>
  <si>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</si>
  <si>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</si>
  <si>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</si>
  <si>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</si>
  <si>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</si>
  <si>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</si>
  <si>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</si>
  <si>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</si>
  <si>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</si>
  <si>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</si>
  <si>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</si>
  <si>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</si>
  <si>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</si>
  <si>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</si>
  <si>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</si>
  <si>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</si>
  <si>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</si>
  <si>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</si>
  <si>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</si>
  <si>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</si>
  <si>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</si>
  <si>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</si>
  <si>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</si>
  <si>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</si>
  <si>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</si>
  <si>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</si>
  <si>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</si>
  <si>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</si>
  <si>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</si>
  <si>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</si>
  <si>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</si>
  <si>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</si>
  <si>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</si>
  <si>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</si>
  <si>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</si>
  <si>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</si>
  <si>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</si>
  <si>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</si>
  <si>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</si>
  <si>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</si>
  <si>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</si>
  <si>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</si>
  <si>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</si>
  <si>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</si>
  <si>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</si>
  <si>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</si>
  <si>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</si>
  <si>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</si>
  <si>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</si>
  <si>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</si>
  <si>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</si>
  <si>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</si>
  <si>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</si>
  <si>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</si>
  <si>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</si>
  <si>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</si>
  <si>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</si>
  <si>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</si>
  <si>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</si>
  <si>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</si>
  <si>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</si>
  <si>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</si>
  <si>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</si>
  <si>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</si>
  <si>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</si>
  <si>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</si>
  <si>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</si>
  <si>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</si>
  <si>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</si>
  <si>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</si>
  <si>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</si>
  <si>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</si>
  <si>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</si>
  <si>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</si>
  <si>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</si>
  <si>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</si>
  <si>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</si>
  <si>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</si>
  <si>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</si>
  <si>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</si>
  <si>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</si>
  <si>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</si>
  <si>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</si>
  <si>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</si>
  <si>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</si>
  <si>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</si>
  <si>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</si>
  <si>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</si>
  <si>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</si>
  <si>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</si>
  <si>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</si>
  <si>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</si>
  <si>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</si>
  <si>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</si>
  <si>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</si>
  <si>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</si>
  <si>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</si>
  <si>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</si>
  <si>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</si>
  <si>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</si>
  <si>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</si>
  <si>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</si>
  <si>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</si>
  <si>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</si>
  <si>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</si>
  <si>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</si>
  <si>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</si>
  <si>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</si>
  <si>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</si>
  <si>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</si>
  <si>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</si>
  <si>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</si>
  <si>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</si>
  <si>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</si>
  <si>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</si>
  <si>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</si>
  <si>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</si>
  <si>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</si>
  <si>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</si>
  <si>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</si>
  <si>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</si>
  <si>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</si>
  <si>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</si>
  <si>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</si>
  <si>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</si>
  <si>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</si>
  <si>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</si>
  <si>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</si>
  <si>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</si>
  <si>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</si>
  <si>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</si>
  <si>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</si>
  <si>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</si>
  <si>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</si>
  <si>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</si>
  <si>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</si>
  <si>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</si>
  <si>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</si>
  <si>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</si>
  <si>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</si>
  <si>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</si>
  <si>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</si>
  <si>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</si>
  <si>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</si>
  <si>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</si>
  <si>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</si>
  <si>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</si>
  <si>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</si>
  <si>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</si>
  <si>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</si>
  <si>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</si>
  <si>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</si>
  <si>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</si>
  <si>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</si>
  <si>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</si>
  <si>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</si>
  <si>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</si>
  <si>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</si>
  <si>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</si>
  <si>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</si>
  <si>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</si>
  <si>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</si>
  <si>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</si>
  <si>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</si>
  <si>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</si>
  <si>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</si>
  <si>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</si>
  <si>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</si>
  <si>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</si>
  <si>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</si>
  <si>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</si>
  <si>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</si>
  <si>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</si>
  <si>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</si>
  <si>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</si>
  <si>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</si>
  <si>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</si>
  <si>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</si>
  <si>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</si>
  <si>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</si>
  <si>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</si>
  <si>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</si>
  <si>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</si>
  <si>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</si>
  <si>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</si>
  <si>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</si>
  <si>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</si>
  <si>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</si>
  <si>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</si>
  <si>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</si>
  <si>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</si>
  <si>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</si>
  <si>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</si>
  <si>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</si>
  <si>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</si>
  <si>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</si>
  <si>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</si>
  <si>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</si>
  <si>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</si>
  <si>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</si>
  <si>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</si>
  <si>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</si>
  <si>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</si>
  <si>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</si>
  <si>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</si>
  <si>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</si>
  <si>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</si>
  <si>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</si>
  <si>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</si>
  <si>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</si>
  <si>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</si>
  <si>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</si>
  <si>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</si>
  <si>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</si>
  <si>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</si>
  <si>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</si>
  <si>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</si>
  <si>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</si>
  <si>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</si>
  <si>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</si>
  <si>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</si>
  <si>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</si>
  <si>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</si>
  <si>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</si>
  <si>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</si>
  <si>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</si>
  <si>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</si>
  <si>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</si>
  <si>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</si>
  <si>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</si>
  <si>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</si>
  <si>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</si>
  <si>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</si>
  <si>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</si>
  <si>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</si>
  <si>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</si>
  <si>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</si>
  <si>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</si>
  <si>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</si>
  <si>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</si>
  <si>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</si>
  <si>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</si>
  <si>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</si>
  <si>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</si>
  <si>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</si>
  <si>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</si>
  <si>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</si>
  <si>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</si>
  <si>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</si>
  <si>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</si>
  <si>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</si>
  <si>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</si>
  <si>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</si>
  <si>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</si>
  <si>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</si>
  <si>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</si>
  <si>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</si>
  <si>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</si>
  <si>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</si>
  <si>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</si>
  <si>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</si>
  <si>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</si>
  <si>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</si>
  <si>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</si>
  <si>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</si>
  <si>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</si>
  <si>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</si>
  <si>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</si>
  <si>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</si>
  <si>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</si>
  <si>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</si>
  <si>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</si>
  <si>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</si>
  <si>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</si>
  <si>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</si>
  <si>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</si>
  <si>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</si>
  <si>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</si>
  <si>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</si>
  <si>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</si>
  <si>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</si>
  <si>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</si>
  <si>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</si>
  <si>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</si>
  <si>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</si>
  <si>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</si>
  <si>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</si>
  <si>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</si>
  <si>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</si>
  <si>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</si>
  <si>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</si>
  <si>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</si>
  <si>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</si>
  <si>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</si>
  <si>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</si>
  <si>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</si>
  <si>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</si>
  <si>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</si>
  <si>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</si>
  <si>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</si>
  <si>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</si>
  <si>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</si>
  <si>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</si>
  <si>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</si>
  <si>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</si>
  <si>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</si>
  <si>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</si>
  <si>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</si>
  <si>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</si>
  <si>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</si>
  <si>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</si>
  <si>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</si>
  <si>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</si>
  <si>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</si>
  <si>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</si>
  <si>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</si>
  <si>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</si>
  <si>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</si>
  <si>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</si>
  <si>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</si>
  <si>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</si>
  <si>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</si>
  <si>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</si>
  <si>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</si>
  <si>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</si>
  <si>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</si>
  <si>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</si>
  <si>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</si>
  <si>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</si>
  <si>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</si>
  <si>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</si>
  <si>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</si>
  <si>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</si>
  <si>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</si>
  <si>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</si>
  <si>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</si>
  <si>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</si>
  <si>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</si>
  <si>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</si>
  <si>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</si>
  <si>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</si>
  <si>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</si>
  <si>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</si>
  <si>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</si>
  <si>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</si>
  <si>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</si>
  <si>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</si>
  <si>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</si>
  <si>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</si>
  <si>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</si>
  <si>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</si>
  <si>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</si>
  <si>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</si>
  <si>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</si>
  <si>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</si>
  <si>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</si>
  <si>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</si>
  <si>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</si>
  <si>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</si>
  <si>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</si>
  <si>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</si>
  <si>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</si>
  <si>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</si>
  <si>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</si>
  <si>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</si>
  <si>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</si>
  <si>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</si>
  <si>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</si>
  <si>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</si>
  <si>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</si>
  <si>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</si>
  <si>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</si>
  <si>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</si>
  <si>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</si>
  <si>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</si>
  <si>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</si>
  <si>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</si>
  <si>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</si>
  <si>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</si>
  <si>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</si>
  <si>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</si>
  <si>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</si>
  <si>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</si>
  <si>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</si>
  <si>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</si>
  <si>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</si>
  <si>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</si>
  <si>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</si>
  <si>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</si>
  <si>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</si>
  <si>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</si>
  <si>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</si>
  <si>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</si>
  <si>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</si>
  <si>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</si>
  <si>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</si>
  <si>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</si>
  <si>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</si>
  <si>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</si>
  <si>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</si>
  <si>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</si>
  <si>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</si>
  <si>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</si>
  <si>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</si>
  <si>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</si>
  <si>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</si>
  <si>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</si>
  <si>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</si>
  <si>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</si>
  <si>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</si>
  <si>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</si>
  <si>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</si>
  <si>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</si>
  <si>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</si>
  <si>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</si>
  <si>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</si>
  <si>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</si>
  <si>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</si>
  <si>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</si>
  <si>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</si>
  <si>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</si>
  <si>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</si>
  <si>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</si>
  <si>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</si>
  <si>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</si>
  <si>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</si>
  <si>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</si>
  <si>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</si>
  <si>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</si>
  <si>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</si>
  <si>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</si>
  <si>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</si>
  <si>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</si>
  <si>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</si>
  <si>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</si>
  <si>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</si>
  <si>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</si>
  <si>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</si>
  <si>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</si>
  <si>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</si>
  <si>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</si>
  <si>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</si>
  <si>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</si>
  <si>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</si>
  <si>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</si>
  <si>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</si>
  <si>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</si>
  <si>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</si>
  <si>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</si>
  <si>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</si>
  <si>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</si>
  <si>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</si>
  <si>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</si>
  <si>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</si>
  <si>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</si>
  <si>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</si>
  <si>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</si>
  <si>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</si>
  <si>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</si>
  <si>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</si>
  <si>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</si>
  <si>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</si>
  <si>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</si>
  <si>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</si>
  <si>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</si>
  <si>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</si>
  <si>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</si>
  <si>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</si>
  <si>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</si>
  <si>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</si>
  <si>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</si>
  <si>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</si>
  <si>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</si>
  <si>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</si>
  <si>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</si>
  <si>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</si>
  <si>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</si>
  <si>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</si>
  <si>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</si>
  <si>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</si>
  <si>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</si>
  <si>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</si>
  <si>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</si>
  <si>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</si>
  <si>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</si>
  <si>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</si>
  <si>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</si>
  <si>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</si>
  <si>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</si>
  <si>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</si>
  <si>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</si>
  <si>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</si>
  <si>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</si>
  <si>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</si>
  <si>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</si>
  <si>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</si>
  <si>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</si>
  <si>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</si>
  <si>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</si>
  <si>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</si>
  <si>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</si>
  <si>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</si>
  <si>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</si>
  <si>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</si>
  <si>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</si>
  <si>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</si>
  <si>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</si>
  <si>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</si>
  <si>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</si>
  <si>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</si>
  <si>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</si>
  <si>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</si>
  <si>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</si>
  <si>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</si>
  <si>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</si>
  <si>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</si>
  <si>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</si>
  <si>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</si>
  <si>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</si>
  <si>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</si>
  <si>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</si>
  <si>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</si>
  <si>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</si>
  <si>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</si>
  <si>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</si>
  <si>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</si>
  <si>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</si>
  <si>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</si>
  <si>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</si>
  <si>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</si>
  <si>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</si>
  <si>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</si>
  <si>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</si>
  <si>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</si>
  <si>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</si>
  <si>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</si>
  <si>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</si>
  <si>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</si>
  <si>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</si>
  <si>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</si>
  <si>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</si>
  <si>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</si>
  <si>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</si>
  <si>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</si>
  <si>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</si>
  <si>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</si>
  <si>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</si>
  <si>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</si>
  <si>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</si>
  <si>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</si>
  <si>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</si>
  <si>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</si>
  <si>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</si>
  <si>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</si>
  <si>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</si>
  <si>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</si>
  <si>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</si>
  <si>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</si>
  <si>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</si>
  <si>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</si>
  <si>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</si>
  <si>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</si>
  <si>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</si>
  <si>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</si>
  <si>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</si>
  <si>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</si>
  <si>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</si>
  <si>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</si>
  <si>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</si>
  <si>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</si>
  <si>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</si>
  <si>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</si>
  <si>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</si>
  <si>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</si>
  <si>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</si>
  <si>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</si>
  <si>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</si>
  <si>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</si>
  <si>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</si>
  <si>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</si>
  <si>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</si>
  <si>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</si>
  <si>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</si>
  <si>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</si>
  <si>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</si>
  <si>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</si>
  <si>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</si>
  <si>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</si>
  <si>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</si>
  <si>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</si>
  <si>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</si>
  <si>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</si>
  <si>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</si>
  <si>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</si>
  <si>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</si>
  <si>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</si>
  <si>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</si>
  <si>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</si>
  <si>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</si>
  <si>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</si>
  <si>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</si>
  <si>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</si>
  <si>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</si>
  <si>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</si>
  <si>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</si>
  <si>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</si>
  <si>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</si>
  <si>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</si>
  <si>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</si>
  <si>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</si>
  <si>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</si>
  <si>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</si>
  <si>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</si>
  <si>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</si>
  <si>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</si>
  <si>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</si>
  <si>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</si>
  <si>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</si>
  <si>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</si>
  <si>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</si>
  <si>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</si>
  <si>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</si>
  <si>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</si>
  <si>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</si>
  <si>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</si>
  <si>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</si>
  <si>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</si>
  <si>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</si>
  <si>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</si>
  <si>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</si>
  <si>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</si>
  <si>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</si>
  <si>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</si>
  <si>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</si>
  <si>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</si>
  <si>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</si>
  <si>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</si>
  <si>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</si>
  <si>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</si>
  <si>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</si>
  <si>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</si>
  <si>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</si>
  <si>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</si>
  <si>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</si>
  <si>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</si>
  <si>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</si>
  <si>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</si>
  <si>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</si>
  <si>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</si>
  <si>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</si>
  <si>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</si>
  <si>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</si>
  <si>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</si>
  <si>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</si>
  <si>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</si>
  <si>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</si>
  <si>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</si>
  <si>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</si>
  <si>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</si>
  <si>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</si>
  <si>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</si>
  <si>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</si>
  <si>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</si>
  <si>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</si>
  <si>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</si>
  <si>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</si>
  <si>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</si>
  <si>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</si>
  <si>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</si>
  <si>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</si>
  <si>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</si>
  <si>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</si>
  <si>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</si>
  <si>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</si>
  <si>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</si>
  <si>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</si>
  <si>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</si>
  <si>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</si>
  <si>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</si>
  <si>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</si>
  <si>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</si>
  <si>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</si>
  <si>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</si>
  <si>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</si>
  <si>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</si>
  <si>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</si>
  <si>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</si>
  <si>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</si>
  <si>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</si>
  <si>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</si>
  <si>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</si>
  <si>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</si>
  <si>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</si>
  <si>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</si>
  <si>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</si>
  <si>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</si>
  <si>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</si>
  <si>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</si>
  <si>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</si>
  <si>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</si>
  <si>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</si>
  <si>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</si>
  <si>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</si>
  <si>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</si>
  <si>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</si>
  <si>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</si>
  <si>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</si>
  <si>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</si>
  <si>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</si>
  <si>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</si>
  <si>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</si>
  <si>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</si>
  <si>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</si>
  <si>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</si>
  <si>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</si>
  <si>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</si>
  <si>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</si>
  <si>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</si>
  <si>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</si>
  <si>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</si>
  <si>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</si>
  <si>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</si>
  <si>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</si>
  <si>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</si>
  <si>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</si>
  <si>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</si>
  <si>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</si>
  <si>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</si>
  <si>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</si>
  <si>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</si>
  <si>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</si>
  <si>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</si>
  <si>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</si>
  <si>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</si>
  <si>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</si>
  <si>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</si>
  <si>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</si>
  <si>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</si>
  <si>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</si>
  <si>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</si>
  <si>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</si>
  <si>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</si>
  <si>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</si>
  <si>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</si>
  <si>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</si>
  <si>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</si>
  <si>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</si>
  <si>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</si>
  <si>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</si>
  <si>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</si>
  <si>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</si>
  <si>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</si>
  <si>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</si>
  <si>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</si>
  <si>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</si>
  <si>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</si>
  <si>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</si>
  <si>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</si>
  <si>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</si>
  <si>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</si>
  <si>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</si>
  <si>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</si>
  <si>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</si>
  <si>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</si>
  <si>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</si>
  <si>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</si>
  <si>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</si>
  <si>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</si>
  <si>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</si>
  <si>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</si>
  <si>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</si>
  <si>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</si>
  <si>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</si>
  <si>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</si>
  <si>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</si>
  <si>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</si>
  <si>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</si>
  <si>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</si>
  <si>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</si>
  <si>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</si>
  <si>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</si>
  <si>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</si>
  <si>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</si>
  <si>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</si>
  <si>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</si>
  <si>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</si>
  <si>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</si>
  <si>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</si>
  <si>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</si>
  <si>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</si>
  <si>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</si>
  <si>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</si>
  <si>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</si>
  <si>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</si>
  <si>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</si>
  <si>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</si>
  <si>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</si>
  <si>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</si>
  <si>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</si>
  <si>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</si>
  <si>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</si>
  <si>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</si>
  <si>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</si>
  <si>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</si>
  <si>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</si>
  <si>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</si>
  <si>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</si>
  <si>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</si>
  <si>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</si>
  <si>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</si>
  <si>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</si>
  <si>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</si>
  <si>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</si>
  <si>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</si>
  <si>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</si>
  <si>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</si>
  <si>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</si>
  <si>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</si>
  <si>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</si>
  <si>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</si>
  <si>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</si>
  <si>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</si>
  <si>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</si>
  <si>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</si>
  <si>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</si>
  <si>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</si>
  <si>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</si>
  <si>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</si>
  <si>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</si>
  <si>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</si>
  <si>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</si>
  <si>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</si>
  <si>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</si>
  <si>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</si>
  <si>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</si>
  <si>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</si>
  <si>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</si>
  <si>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</si>
  <si>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</si>
  <si>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</si>
  <si>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</si>
  <si>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</si>
  <si>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</si>
  <si>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</si>
  <si>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</si>
  <si>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</si>
  <si>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</si>
  <si>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</si>
  <si>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</si>
  <si>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</si>
  <si>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</si>
  <si>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</si>
  <si>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</si>
  <si>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</si>
  <si>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</si>
  <si>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</si>
  <si>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</si>
  <si>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</si>
  <si>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</si>
  <si>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</si>
  <si>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</si>
  <si>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</si>
  <si>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</si>
  <si>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</si>
  <si>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</si>
  <si>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</si>
  <si>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</si>
  <si>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</si>
  <si>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</si>
  <si>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</si>
  <si>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</si>
  <si>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</si>
  <si>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</si>
  <si>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</si>
  <si>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</si>
  <si>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</si>
  <si>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</si>
  <si>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</si>
  <si>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</si>
  <si>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</si>
  <si>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</si>
  <si>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</si>
  <si>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</si>
  <si>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</si>
  <si>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</si>
  <si>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</si>
  <si>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</si>
  <si>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</si>
  <si>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</si>
  <si>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</si>
  <si>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</si>
  <si>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</si>
  <si>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</si>
  <si>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</si>
  <si>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</si>
  <si>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</si>
  <si>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</si>
  <si>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</si>
  <si>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</si>
  <si>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</si>
  <si>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</si>
  <si>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</si>
  <si>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</si>
  <si>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</si>
  <si>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</si>
  <si>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</si>
  <si>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</si>
  <si>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</si>
  <si>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</si>
  <si>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</si>
  <si>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</si>
  <si>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</si>
  <si>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</si>
  <si>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</si>
  <si>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</si>
  <si>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</si>
  <si>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</si>
  <si>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</si>
  <si>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</si>
  <si>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</si>
  <si>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</si>
  <si>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</si>
  <si>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</si>
  <si>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</si>
  <si>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</si>
  <si>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</si>
  <si>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</si>
  <si>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</si>
  <si>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</si>
  <si>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</si>
  <si>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</si>
  <si>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</si>
  <si>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</si>
  <si>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</si>
  <si>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</si>
  <si>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</si>
  <si>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</si>
  <si>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</si>
  <si>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</si>
  <si>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</si>
  <si>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</si>
  <si>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</si>
  <si>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</si>
  <si>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</si>
  <si>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</si>
  <si>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</si>
  <si>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</si>
  <si>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</si>
  <si>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</si>
  <si>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</si>
  <si>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</si>
  <si>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</si>
  <si>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</si>
  <si>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</si>
  <si>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</si>
  <si>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</si>
  <si>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</si>
  <si>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</si>
  <si>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</si>
  <si>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</si>
  <si>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</si>
  <si>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</si>
  <si>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</si>
  <si>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</si>
  <si>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</si>
  <si>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</si>
  <si>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</si>
  <si>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</si>
  <si>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</si>
  <si>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</si>
  <si>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</si>
  <si>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</si>
  <si>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</si>
  <si>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</si>
  <si>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</si>
  <si>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</si>
  <si>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</si>
  <si>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</si>
  <si>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</si>
  <si>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</si>
  <si>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</si>
  <si>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</si>
  <si>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</si>
  <si>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</si>
  <si>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</si>
  <si>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</si>
  <si>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</si>
  <si>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</si>
  <si>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</si>
  <si>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</si>
  <si>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</si>
  <si>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</si>
  <si>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</si>
  <si>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</si>
  <si>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</si>
  <si>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</si>
  <si>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</si>
  <si>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</si>
  <si>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</si>
  <si>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</si>
  <si>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</si>
  <si>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</si>
  <si>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</si>
  <si>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</si>
  <si>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</si>
  <si>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</si>
  <si>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</si>
  <si>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</si>
  <si>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</si>
  <si>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</si>
  <si>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</si>
  <si>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</si>
  <si>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</si>
  <si>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</si>
  <si>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</si>
  <si>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</si>
  <si>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</si>
  <si>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</si>
  <si>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</si>
  <si>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</si>
  <si>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</si>
  <si>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</si>
  <si>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</si>
  <si>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</si>
  <si>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</si>
  <si>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</si>
  <si>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</si>
  <si>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</si>
  <si>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</si>
  <si>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</si>
  <si>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</si>
  <si>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</si>
  <si>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</si>
  <si>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</si>
  <si>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</si>
  <si>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</si>
  <si>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</si>
  <si>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</si>
  <si>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</si>
  <si>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</si>
  <si>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</si>
  <si>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</si>
  <si>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</si>
  <si>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</si>
  <si>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</si>
  <si>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</si>
  <si>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</si>
  <si>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</si>
  <si>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</si>
  <si>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</si>
  <si>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</si>
  <si>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</si>
  <si>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</si>
  <si>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</si>
  <si>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</si>
  <si>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</si>
  <si>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</si>
  <si>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</si>
  <si>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</si>
  <si>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</si>
  <si>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</si>
  <si>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</si>
  <si>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</si>
  <si>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</si>
  <si>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</si>
  <si>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</si>
  <si>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</si>
  <si>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</si>
  <si>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</si>
  <si>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</si>
  <si>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</si>
  <si>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</si>
  <si>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</si>
  <si>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</si>
  <si>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</si>
  <si>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</si>
  <si>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</si>
  <si>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</si>
  <si>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</si>
  <si>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</si>
  <si>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</si>
  <si>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</si>
  <si>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</si>
  <si>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</si>
  <si>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</si>
  <si>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</si>
  <si>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</si>
  <si>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</si>
  <si>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</si>
  <si>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</si>
  <si>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</si>
  <si>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</si>
  <si>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</si>
  <si>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</si>
  <si>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</si>
  <si>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</si>
  <si>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</si>
  <si>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</si>
  <si>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</si>
  <si>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</si>
  <si>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</si>
  <si>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</si>
  <si>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</si>
  <si>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</si>
  <si>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</si>
  <si>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</si>
  <si>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</si>
  <si>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</si>
  <si>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</si>
  <si>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</si>
  <si>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</si>
  <si>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</si>
  <si>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</si>
  <si>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</si>
  <si>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</si>
  <si>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</si>
  <si>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</si>
  <si>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</si>
  <si>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</si>
  <si>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</si>
  <si>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</si>
  <si>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</si>
  <si>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</si>
  <si>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</si>
  <si>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</si>
  <si>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</si>
  <si>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</si>
  <si>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</si>
  <si>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</si>
  <si>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</si>
  <si>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</si>
  <si>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</si>
  <si>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</si>
  <si>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</si>
  <si>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</si>
  <si>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</si>
  <si>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</si>
  <si>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</si>
  <si>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</si>
  <si>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</si>
  <si>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</si>
  <si>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</si>
  <si>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</si>
  <si>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</si>
  <si>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</si>
  <si>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</si>
  <si>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</si>
  <si>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</si>
  <si>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</si>
  <si>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</si>
  <si>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</si>
  <si>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</si>
  <si>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</si>
  <si>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</si>
  <si>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</si>
  <si>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</si>
  <si>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</si>
  <si>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</si>
  <si>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</si>
  <si>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</si>
  <si>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</si>
  <si>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</si>
  <si>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</si>
  <si>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</si>
  <si>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</si>
  <si>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</si>
  <si>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</si>
  <si>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</si>
  <si>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</si>
  <si>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</si>
  <si>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</si>
  <si>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</si>
  <si>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</si>
  <si>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</si>
  <si>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</si>
  <si>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</si>
  <si>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</si>
  <si>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</si>
  <si>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</si>
  <si>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</si>
  <si>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</si>
  <si>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</si>
  <si>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</si>
  <si>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</si>
  <si>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</si>
  <si>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</si>
  <si>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</si>
  <si>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</si>
  <si>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</si>
  <si>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</si>
  <si>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</si>
  <si>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</si>
  <si>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</si>
  <si>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</si>
  <si>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</si>
  <si>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</si>
  <si>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</si>
  <si>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</si>
  <si>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</si>
  <si>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</si>
  <si>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</si>
  <si>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</si>
  <si>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</si>
  <si>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</si>
  <si>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</si>
  <si>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</si>
  <si>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</si>
  <si>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</si>
  <si>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</si>
  <si>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</si>
  <si>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</si>
  <si>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</si>
  <si>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</si>
  <si>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</si>
  <si>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</si>
  <si>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</si>
  <si>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</si>
  <si>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</si>
  <si>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</si>
  <si>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</si>
  <si>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</si>
  <si>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</si>
  <si>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</si>
  <si>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</si>
  <si>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</si>
  <si>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</si>
  <si>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</si>
  <si>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</si>
  <si>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</si>
  <si>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</si>
  <si>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</si>
  <si>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</si>
  <si>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</si>
  <si>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</si>
  <si>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</si>
  <si>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</si>
  <si>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</si>
  <si>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</si>
  <si>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</si>
  <si>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</si>
  <si>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</si>
  <si>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</si>
  <si>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</si>
  <si>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</si>
  <si>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</si>
  <si>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</si>
  <si>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</si>
  <si>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</si>
  <si>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</si>
  <si>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</si>
  <si>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</si>
  <si>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</si>
  <si>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</si>
  <si>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</si>
  <si>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</si>
  <si>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</si>
  <si>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</si>
  <si>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</si>
  <si>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</si>
  <si>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</si>
  <si>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</si>
  <si>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</si>
  <si>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</si>
  <si>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</si>
  <si>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</si>
  <si>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</si>
  <si>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</si>
  <si>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</si>
  <si>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</si>
  <si>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</si>
  <si>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</si>
  <si>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</si>
  <si>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</si>
  <si>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</si>
  <si>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</si>
  <si>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</si>
  <si>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</si>
  <si>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</si>
  <si>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</si>
  <si>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</si>
  <si>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</si>
  <si>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</si>
  <si>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</si>
  <si>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</si>
  <si>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</si>
  <si>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</si>
  <si>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</si>
  <si>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</si>
  <si>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</si>
  <si>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</si>
  <si>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</si>
  <si>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</si>
  <si>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</si>
  <si>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</si>
  <si>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</si>
  <si>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</si>
  <si>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</si>
  <si>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</si>
  <si>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</si>
  <si>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</si>
  <si>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</si>
  <si>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</si>
  <si>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</si>
  <si>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</si>
  <si>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</si>
  <si>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</si>
  <si>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</si>
  <si>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</si>
  <si>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</si>
  <si>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</si>
  <si>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</si>
  <si>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</si>
  <si>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</si>
  <si>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</si>
  <si>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</si>
  <si>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</si>
  <si>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</si>
  <si>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</si>
  <si>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</si>
  <si>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</si>
  <si>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</si>
  <si>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</si>
  <si>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</si>
  <si>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</si>
  <si>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</si>
  <si>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</si>
  <si>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</si>
  <si>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</si>
  <si>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</si>
  <si>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</si>
  <si>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</si>
  <si>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</si>
  <si>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</si>
  <si>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</si>
  <si>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</si>
  <si>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</si>
  <si>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</si>
  <si>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</si>
  <si>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</si>
  <si>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</si>
  <si>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</si>
  <si>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</si>
  <si>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</si>
  <si>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</si>
  <si>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</si>
  <si>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</si>
  <si>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</si>
  <si>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</si>
  <si>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</si>
  <si>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</si>
  <si>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</si>
  <si>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</si>
  <si>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</si>
  <si>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</si>
  <si>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</si>
  <si>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</si>
  <si>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</si>
  <si>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</si>
  <si>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</si>
  <si>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</si>
  <si>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</si>
  <si>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</si>
  <si>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</si>
  <si>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</si>
  <si>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</si>
  <si>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</si>
  <si>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</si>
  <si>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</si>
  <si>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</si>
  <si>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</si>
  <si>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</si>
  <si>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</si>
  <si>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</si>
  <si>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</si>
  <si>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</si>
  <si>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</si>
  <si>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</si>
  <si>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</si>
  <si>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</si>
  <si>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</si>
  <si>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</si>
  <si>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</si>
  <si>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</si>
  <si>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</si>
  <si>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</si>
  <si>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</si>
  <si>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</si>
  <si>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</si>
  <si>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</si>
  <si>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</si>
  <si>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</si>
  <si>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</si>
  <si>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</si>
  <si>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</si>
  <si>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</si>
  <si>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</si>
  <si>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</si>
  <si>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</si>
  <si>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</si>
  <si>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</si>
  <si>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</si>
  <si>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</si>
  <si>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</si>
  <si>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</si>
  <si>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</si>
  <si>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</si>
  <si>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</si>
  <si>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</si>
  <si>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</si>
  <si>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</si>
  <si>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</si>
  <si>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</si>
  <si>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</si>
  <si>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</si>
  <si>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</si>
  <si>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</si>
  <si>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</si>
  <si>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</si>
  <si>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</si>
  <si>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</si>
  <si>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</si>
  <si>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</si>
  <si>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</si>
  <si>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</si>
  <si>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</si>
  <si>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</si>
  <si>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</si>
  <si>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</si>
  <si>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</si>
  <si>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</si>
  <si>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</si>
  <si>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</si>
  <si>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</si>
  <si>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</si>
  <si>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</si>
  <si>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</si>
  <si>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</si>
  <si>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</si>
  <si>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</si>
  <si>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</si>
  <si>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</si>
  <si>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</si>
  <si>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</si>
  <si>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</si>
  <si>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</si>
  <si>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</si>
  <si>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</si>
  <si>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</si>
  <si>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</si>
  <si>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</si>
  <si>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</si>
  <si>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</si>
  <si>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</si>
  <si>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</si>
  <si>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</si>
  <si>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</si>
  <si>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</si>
  <si>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</si>
  <si>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</si>
  <si>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</si>
  <si>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</si>
  <si>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</si>
  <si>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</si>
  <si>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</si>
  <si>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</si>
  <si>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</si>
  <si>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</si>
  <si>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</si>
  <si>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</si>
  <si>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</si>
  <si>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</si>
  <si>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</si>
  <si>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</si>
  <si>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</si>
  <si>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</si>
  <si>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</si>
  <si>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</si>
  <si>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</si>
  <si>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</si>
  <si>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</si>
  <si>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</si>
  <si>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</si>
  <si>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</si>
  <si>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</si>
  <si>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</si>
  <si>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</si>
  <si>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</si>
  <si>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</si>
  <si>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</si>
  <si>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</si>
  <si>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</si>
  <si>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</si>
  <si>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</si>
  <si>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</si>
  <si>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</si>
  <si>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</si>
  <si>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</si>
  <si>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</si>
  <si>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</si>
  <si>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</si>
  <si>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</si>
  <si>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</si>
  <si>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</si>
  <si>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</si>
  <si>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</si>
  <si>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</si>
  <si>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</si>
  <si>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</si>
  <si>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</si>
  <si>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</si>
  <si>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</si>
  <si>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</si>
  <si>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</si>
  <si>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</si>
  <si>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</si>
  <si>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</si>
  <si>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</si>
  <si>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</si>
  <si>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</si>
  <si>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</si>
  <si>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</si>
  <si>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</si>
  <si>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</si>
  <si>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</si>
  <si>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</si>
  <si>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</si>
  <si>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</si>
  <si>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</si>
  <si>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</si>
  <si>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</si>
  <si>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</si>
  <si>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</si>
  <si>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</si>
  <si>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</si>
  <si>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</si>
  <si>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</si>
  <si>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</si>
  <si>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</si>
  <si>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</si>
  <si>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</si>
  <si>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</si>
  <si>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</si>
  <si>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</si>
  <si>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</si>
  <si>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</si>
  <si>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</si>
  <si>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</si>
  <si>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</si>
  <si>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</si>
  <si>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</si>
  <si>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</si>
  <si>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</si>
  <si>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</si>
  <si>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</si>
  <si>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</si>
  <si>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</si>
  <si>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</si>
  <si>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</si>
  <si>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</si>
  <si>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</si>
  <si>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</si>
  <si>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</si>
  <si>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</si>
  <si>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</si>
  <si>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</si>
  <si>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</si>
  <si>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</si>
  <si>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</si>
  <si>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</si>
  <si>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</si>
  <si>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</si>
  <si>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</si>
  <si>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</si>
  <si>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</si>
  <si>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</si>
  <si>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</si>
  <si>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</si>
  <si>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</si>
  <si>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</si>
  <si>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</si>
  <si>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</si>
  <si>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</si>
  <si>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</si>
  <si>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</si>
  <si>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</si>
  <si>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</si>
  <si>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</si>
  <si>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</si>
  <si>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</si>
  <si>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</si>
  <si>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</si>
  <si>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</si>
  <si>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</si>
  <si>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</si>
  <si>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</si>
  <si>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</si>
  <si>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</si>
  <si>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</si>
  <si>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</si>
  <si>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</si>
  <si>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</si>
  <si>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</si>
  <si>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</si>
  <si>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</si>
  <si>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</si>
  <si>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</si>
  <si>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</si>
  <si>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</si>
  <si>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</si>
  <si>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</si>
  <si>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</si>
  <si>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</si>
  <si>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</si>
  <si>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</si>
  <si>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</si>
  <si>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</si>
  <si>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</si>
  <si>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</si>
  <si>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</si>
  <si>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</si>
  <si>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</si>
  <si>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</si>
  <si>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</si>
  <si>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</si>
  <si>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</si>
  <si>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</si>
  <si>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</si>
  <si>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</si>
  <si>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</si>
  <si>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</si>
  <si>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</si>
  <si>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</si>
  <si>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</si>
  <si>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</si>
  <si>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</si>
  <si>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</si>
  <si>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</si>
  <si>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</si>
  <si>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</si>
  <si>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</si>
  <si>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</si>
  <si>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</si>
  <si>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</si>
  <si>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</si>
  <si>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</si>
  <si>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</si>
  <si>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</si>
  <si>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</si>
  <si>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</si>
  <si>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</si>
  <si>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</si>
  <si>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</si>
  <si>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</si>
  <si>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</si>
  <si>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</si>
  <si>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</si>
  <si>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</si>
  <si>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</si>
  <si>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</si>
  <si>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</si>
  <si>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</si>
  <si>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</si>
  <si>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</si>
  <si>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</si>
  <si>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</si>
  <si>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</si>
  <si>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</si>
  <si>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</si>
  <si>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</si>
  <si>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</si>
  <si>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</si>
  <si>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</si>
  <si>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</si>
  <si>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</si>
  <si>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</si>
  <si>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</si>
  <si>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</si>
  <si>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</si>
  <si>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</si>
  <si>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</si>
  <si>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</si>
  <si>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</si>
  <si>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</si>
  <si>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</si>
  <si>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</si>
  <si>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</si>
  <si>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</si>
  <si>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</si>
  <si>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</si>
  <si>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</si>
  <si>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</si>
  <si>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</si>
  <si>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</si>
  <si>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</si>
  <si>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</si>
  <si>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</si>
  <si>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</si>
  <si>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</si>
  <si>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</si>
  <si>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</si>
  <si>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</si>
  <si>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</si>
  <si>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</si>
  <si>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</si>
  <si>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</si>
  <si>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</si>
  <si>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</si>
  <si>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</si>
  <si>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</si>
  <si>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</si>
  <si>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</si>
  <si>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</si>
  <si>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</si>
  <si>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</si>
  <si>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</si>
  <si>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</si>
  <si>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</si>
  <si>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</si>
  <si>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</si>
  <si>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</si>
  <si>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</si>
  <si>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</si>
  <si>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</si>
  <si>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</si>
  <si>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</si>
  <si>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</si>
  <si>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</si>
  <si>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</si>
  <si>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</si>
  <si>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</si>
  <si>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</si>
  <si>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</si>
  <si>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</si>
  <si>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</si>
  <si>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</si>
  <si>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</si>
  <si>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</si>
  <si>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</si>
  <si>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</si>
  <si>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</si>
  <si>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</si>
  <si>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</si>
  <si>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</si>
  <si>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</si>
  <si>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</si>
  <si>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</si>
  <si>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</si>
  <si>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</si>
  <si>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</si>
  <si>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</si>
  <si>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</si>
  <si>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</si>
  <si>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</si>
  <si>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</si>
  <si>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</si>
  <si>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</si>
  <si>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</si>
  <si>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</si>
  <si>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</si>
  <si>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</si>
  <si>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</si>
  <si>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</si>
  <si>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</si>
  <si>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</si>
  <si>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</si>
  <si>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</si>
  <si>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</si>
  <si>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</si>
  <si>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</si>
  <si>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</si>
  <si>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</si>
  <si>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</si>
  <si>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</si>
  <si>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</si>
  <si>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</si>
  <si>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</si>
  <si>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</si>
  <si>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</si>
  <si>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</si>
  <si>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</si>
  <si>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</si>
  <si>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</si>
  <si>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</si>
  <si>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</si>
  <si>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</si>
  <si>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</si>
  <si>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</si>
  <si>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</si>
  <si>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</si>
  <si>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</si>
  <si>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</si>
  <si>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</si>
  <si>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</si>
  <si>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</si>
  <si>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</si>
  <si>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</si>
  <si>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</si>
  <si>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</si>
  <si>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</si>
  <si>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</si>
  <si>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</si>
  <si>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</si>
  <si>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</si>
  <si>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</si>
  <si>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</si>
  <si>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</si>
  <si>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</si>
  <si>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</si>
  <si>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</si>
  <si>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</si>
  <si>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</si>
  <si>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</si>
  <si>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</si>
  <si>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</si>
  <si>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</si>
  <si>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</si>
  <si>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</si>
  <si>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</si>
  <si>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</si>
  <si>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</si>
  <si>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</si>
  <si>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</si>
  <si>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</si>
  <si>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</si>
  <si>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</si>
  <si>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</si>
  <si>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</si>
  <si>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</si>
  <si>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</si>
  <si>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</si>
  <si>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</si>
  <si>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</si>
  <si>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</si>
  <si>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</si>
  <si>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</si>
  <si>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</si>
  <si>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</si>
  <si>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</si>
  <si>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</si>
  <si>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</si>
  <si>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</si>
  <si>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</si>
  <si>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</si>
  <si>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</si>
  <si>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</si>
  <si>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</si>
  <si>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</si>
  <si>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</si>
  <si>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</si>
  <si>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</si>
  <si>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</si>
  <si>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</si>
  <si>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</si>
  <si>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</si>
  <si>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</si>
  <si>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</si>
  <si>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</si>
  <si>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</si>
  <si>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</si>
  <si>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</si>
  <si>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</si>
  <si>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</si>
  <si>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</si>
  <si>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</si>
  <si>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</si>
  <si>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</si>
  <si>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</si>
  <si>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</si>
  <si>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</si>
  <si>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</si>
  <si>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</si>
  <si>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</si>
  <si>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</si>
  <si>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</si>
  <si>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</si>
  <si>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</si>
  <si>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</si>
  <si>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</si>
  <si>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</si>
  <si>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</si>
  <si>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</si>
  <si>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</si>
  <si>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</si>
  <si>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</si>
  <si>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</si>
  <si>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</si>
  <si>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</si>
  <si>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</si>
  <si>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</si>
  <si>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</si>
  <si>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</si>
  <si>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</si>
  <si>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</si>
  <si>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</si>
  <si>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</si>
  <si>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</si>
  <si>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</si>
  <si>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</si>
  <si>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</si>
  <si>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</si>
  <si>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</si>
  <si>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</si>
  <si>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</si>
  <si>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</si>
  <si>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</si>
  <si>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</si>
  <si>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</si>
  <si>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</si>
  <si>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</si>
  <si>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</si>
  <si>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</si>
  <si>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</si>
  <si>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</si>
  <si>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</si>
  <si>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</si>
  <si>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</si>
  <si>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</si>
  <si>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</si>
  <si>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</si>
  <si>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</si>
  <si>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</si>
  <si>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</si>
  <si>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</si>
  <si>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</si>
  <si>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</si>
  <si>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</si>
  <si>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</si>
  <si>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</si>
  <si>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</si>
  <si>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</si>
  <si>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</si>
  <si>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</si>
  <si>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</si>
  <si>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</si>
  <si>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</si>
  <si>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</si>
  <si>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</si>
  <si>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</si>
  <si>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</si>
  <si>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</si>
  <si>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</si>
  <si>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</si>
  <si>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</si>
  <si>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</si>
  <si>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</si>
  <si>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</si>
  <si>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</si>
  <si>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</si>
  <si>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</si>
  <si>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</si>
  <si>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</si>
  <si>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</si>
  <si>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</si>
  <si>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</si>
  <si>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</si>
  <si>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</si>
  <si>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</si>
  <si>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</si>
  <si>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</si>
  <si>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</si>
  <si>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</si>
  <si>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</si>
  <si>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</si>
  <si>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</si>
  <si>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</si>
  <si>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</si>
  <si>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</si>
  <si>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</si>
  <si>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</si>
  <si>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</si>
  <si>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</si>
  <si>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</si>
  <si>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</si>
  <si>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</si>
  <si>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</si>
  <si>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</si>
  <si>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</si>
  <si>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</si>
  <si>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</si>
  <si>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</si>
  <si>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</si>
  <si>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</si>
  <si>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</si>
  <si>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</si>
  <si>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</si>
  <si>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</si>
  <si>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</si>
  <si>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</si>
  <si>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</si>
  <si>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</si>
  <si>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</si>
  <si>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</si>
  <si>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</si>
  <si>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</si>
  <si>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</si>
  <si>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</si>
  <si>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</si>
  <si>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</si>
  <si>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</si>
  <si>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</si>
  <si>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</si>
  <si>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</si>
  <si>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</si>
  <si>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</si>
  <si>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</si>
  <si>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</si>
  <si>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</si>
  <si>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</si>
  <si>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</si>
  <si>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</si>
  <si>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</si>
  <si>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</si>
  <si>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</si>
  <si>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</si>
  <si>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</si>
  <si>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</si>
  <si>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</si>
  <si>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</si>
  <si>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</si>
  <si>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</si>
  <si>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</si>
  <si>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</si>
  <si>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</si>
  <si>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</si>
  <si>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</si>
  <si>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</si>
  <si>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</si>
  <si>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</si>
  <si>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</si>
  <si>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</si>
  <si>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</si>
  <si>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</si>
  <si>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</si>
  <si>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</si>
  <si>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</si>
  <si>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</si>
  <si>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</si>
  <si>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</si>
  <si>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</si>
  <si>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</si>
  <si>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</si>
  <si>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</si>
  <si>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</si>
  <si>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</si>
  <si>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</si>
  <si>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</si>
  <si>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</si>
  <si>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</si>
  <si>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</si>
  <si>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</si>
  <si>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</si>
  <si>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</si>
  <si>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</si>
  <si>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</si>
  <si>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</si>
  <si>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</si>
  <si>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</si>
  <si>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</si>
  <si>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</si>
  <si>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</si>
  <si>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</si>
  <si>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</si>
  <si>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</si>
  <si>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</si>
  <si>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</si>
  <si>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</si>
  <si>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</si>
  <si>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</si>
  <si>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</si>
  <si>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</si>
  <si>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</si>
  <si>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</si>
  <si>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</si>
  <si>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</si>
  <si>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</si>
  <si>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</si>
  <si>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</si>
  <si>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</si>
  <si>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</si>
  <si>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</si>
  <si>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</si>
  <si>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</si>
  <si>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</si>
  <si>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</si>
  <si>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</si>
  <si>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</si>
  <si>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</si>
  <si>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</si>
  <si>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</si>
  <si>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</si>
  <si>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</si>
  <si>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</si>
  <si>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</si>
  <si>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</si>
  <si>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</si>
  <si>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</si>
  <si>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</si>
  <si>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</si>
  <si>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</si>
  <si>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</si>
  <si>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</si>
  <si>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</si>
  <si>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</si>
  <si>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</si>
  <si>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</si>
  <si>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</si>
  <si>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</si>
  <si>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</si>
  <si>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</si>
  <si>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</si>
  <si>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</si>
  <si>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</si>
  <si>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</si>
  <si>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</si>
  <si>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</si>
  <si>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</si>
  <si>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</si>
  <si>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</si>
  <si>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</si>
  <si>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</si>
  <si>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</si>
  <si>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</si>
  <si>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</si>
  <si>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</si>
  <si>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</si>
  <si>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</si>
  <si>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</si>
  <si>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</si>
  <si>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</si>
  <si>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</si>
  <si>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</si>
  <si>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</si>
  <si>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</si>
  <si>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</si>
  <si>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</si>
  <si>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</si>
  <si>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</si>
  <si>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</si>
  <si>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</si>
  <si>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</si>
  <si>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</si>
  <si>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</si>
  <si>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</si>
  <si>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</si>
  <si>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</si>
  <si>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</si>
  <si>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</si>
  <si>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</si>
  <si>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</si>
  <si>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</si>
  <si>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</si>
  <si>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</si>
  <si>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</si>
  <si>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</si>
  <si>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</si>
  <si>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</si>
  <si>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</si>
  <si>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</si>
  <si>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</si>
  <si>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</si>
  <si>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</si>
  <si>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</si>
  <si>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</si>
  <si>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</si>
  <si>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</si>
  <si>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</si>
  <si>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</si>
  <si>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</si>
  <si>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</si>
  <si>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</si>
  <si>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</si>
  <si>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</si>
  <si>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</si>
  <si>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</si>
  <si>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</si>
  <si>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</si>
  <si>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</si>
  <si>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</si>
  <si>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</si>
  <si>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</si>
  <si>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</si>
  <si>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</si>
  <si>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</si>
  <si>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</si>
  <si>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</si>
  <si>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</si>
  <si>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</si>
  <si>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</si>
  <si>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</si>
  <si>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</si>
  <si>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</si>
  <si>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</si>
  <si>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</si>
  <si>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</si>
  <si>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</si>
  <si>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</si>
  <si>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</si>
  <si>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</si>
  <si>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</si>
  <si>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</si>
  <si>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</si>
  <si>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</si>
  <si>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</si>
  <si>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</si>
  <si>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</si>
  <si>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</si>
  <si>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</si>
  <si>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</si>
  <si>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</si>
  <si>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</si>
  <si>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</si>
  <si>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</si>
  <si>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</si>
  <si>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</si>
  <si>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</si>
  <si>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</si>
  <si>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</si>
  <si>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</si>
  <si>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</si>
  <si>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</si>
  <si>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</si>
  <si>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</si>
  <si>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</si>
  <si>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</si>
  <si>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</si>
  <si>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</si>
  <si>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</si>
  <si>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</si>
  <si>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</si>
  <si>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</si>
  <si>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</si>
  <si>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</si>
  <si>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</si>
  <si>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</si>
  <si>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</si>
  <si>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</si>
  <si>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</si>
  <si>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</si>
  <si>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</si>
  <si>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</si>
  <si>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</si>
  <si>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</si>
  <si>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</si>
  <si>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</si>
  <si>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</si>
  <si>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</si>
  <si>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</si>
  <si>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</si>
  <si>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</si>
  <si>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</si>
  <si>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</si>
  <si>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</si>
  <si>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</si>
  <si>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</si>
  <si>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</si>
  <si>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</si>
  <si>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</si>
  <si>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</si>
  <si>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</si>
  <si>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</si>
  <si>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</si>
  <si>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</si>
  <si>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</si>
  <si>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</si>
  <si>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</si>
  <si>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</si>
  <si>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</si>
  <si>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</si>
  <si>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</si>
  <si>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</si>
  <si>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</si>
  <si>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</si>
  <si>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</si>
  <si>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</si>
  <si>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</si>
  <si>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</si>
  <si>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</si>
  <si>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</si>
  <si>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</si>
  <si>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</si>
  <si>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</si>
  <si>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</si>
  <si>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</si>
  <si>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</si>
  <si>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</si>
  <si>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</si>
  <si>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</si>
  <si>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</si>
  <si>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</si>
  <si>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</si>
  <si>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</si>
  <si>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</si>
  <si>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</si>
  <si>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</si>
  <si>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</si>
  <si>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</si>
  <si>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</si>
  <si>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</si>
  <si>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</si>
  <si>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</si>
  <si>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</si>
  <si>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</si>
  <si>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</si>
  <si>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</si>
  <si>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</si>
  <si>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</si>
  <si>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</si>
  <si>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</si>
  <si>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</si>
  <si>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</si>
  <si>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</si>
  <si>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</si>
  <si>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</si>
  <si>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</si>
  <si>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</si>
  <si>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</si>
  <si>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</si>
  <si>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</si>
  <si>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</si>
  <si>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</si>
  <si>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</si>
  <si>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</si>
  <si>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</si>
  <si>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</si>
  <si>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</si>
  <si>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</si>
  <si>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</si>
  <si>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</si>
  <si>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</si>
  <si>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</si>
  <si>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</si>
  <si>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</si>
  <si>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</si>
  <si>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</si>
  <si>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</si>
  <si>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</si>
  <si>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</si>
  <si>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</si>
  <si>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</si>
  <si>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</si>
  <si>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</si>
  <si>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</si>
  <si>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</si>
  <si>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</si>
  <si>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</si>
  <si>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</si>
  <si>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</si>
  <si>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</si>
  <si>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</si>
  <si>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</si>
  <si>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</si>
  <si>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</si>
  <si>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</si>
  <si>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</si>
  <si>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</si>
  <si>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</si>
  <si>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</si>
  <si>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</si>
  <si>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</si>
  <si>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</si>
  <si>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</si>
  <si>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</si>
  <si>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</si>
  <si>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</si>
  <si>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</si>
  <si>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</si>
  <si>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</si>
  <si>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</si>
  <si>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</si>
  <si>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</si>
  <si>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</si>
  <si>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</si>
  <si>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</si>
  <si>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</si>
  <si>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</si>
  <si>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</si>
  <si>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</si>
  <si>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</si>
  <si>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</si>
  <si>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</si>
  <si>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</si>
  <si>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</si>
  <si>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</si>
  <si>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</si>
  <si>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</si>
  <si>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</si>
  <si>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</si>
  <si>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</si>
  <si>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</si>
  <si>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</si>
  <si>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</si>
  <si>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</si>
  <si>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</si>
  <si>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</si>
  <si>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</si>
  <si>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</si>
  <si>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</si>
  <si>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</si>
  <si>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</si>
  <si>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</si>
  <si>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</si>
  <si>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</si>
  <si>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</si>
  <si>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</si>
  <si>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</si>
  <si>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</si>
  <si>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</si>
  <si>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</si>
  <si>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</si>
  <si>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</si>
  <si>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</si>
  <si>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</si>
  <si>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</si>
  <si>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</si>
  <si>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</si>
  <si>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</si>
  <si>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</si>
  <si>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</si>
  <si>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</si>
  <si>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</si>
  <si>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</si>
  <si>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</si>
  <si>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</si>
  <si>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</si>
  <si>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</si>
  <si>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</si>
  <si>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</si>
  <si>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</si>
  <si>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</si>
  <si>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</si>
  <si>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</si>
  <si>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</si>
  <si>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</si>
  <si>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</si>
  <si>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</si>
  <si>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</si>
  <si>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</si>
  <si>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</si>
  <si>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</si>
  <si>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</si>
  <si>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</si>
  <si>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</si>
  <si>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</si>
  <si>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</si>
  <si>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</si>
  <si>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</si>
  <si>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</si>
  <si>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</si>
  <si>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</si>
  <si>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</si>
  <si>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</si>
  <si>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</si>
  <si>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</si>
  <si>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</si>
  <si>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</si>
  <si>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</si>
  <si>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</si>
  <si>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</si>
  <si>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</si>
  <si>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</si>
  <si>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</si>
  <si>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</si>
  <si>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</si>
  <si>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</si>
  <si>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</si>
  <si>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</si>
  <si>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</si>
  <si>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</si>
  <si>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</si>
  <si>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</si>
  <si>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</si>
  <si>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</si>
  <si>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</si>
  <si>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</si>
  <si>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</si>
  <si>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</si>
  <si>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</si>
  <si>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</si>
  <si>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</si>
  <si>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</si>
  <si>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</si>
  <si>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</si>
  <si>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</si>
  <si>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</si>
  <si>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</si>
  <si>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</si>
  <si>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</si>
  <si>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</si>
  <si>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</si>
  <si>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</si>
  <si>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</si>
  <si>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</si>
  <si>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</si>
  <si>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</si>
  <si>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</si>
  <si>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</si>
  <si>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</si>
  <si>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</si>
  <si>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</si>
  <si>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</si>
  <si>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</si>
  <si>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</si>
  <si>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</si>
  <si>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</si>
  <si>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</si>
  <si>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</si>
  <si>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</si>
  <si>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</si>
  <si>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</si>
  <si>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</si>
  <si>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</si>
  <si>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</si>
  <si>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</si>
  <si>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</si>
  <si>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</si>
  <si>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</si>
  <si>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</si>
  <si>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</si>
  <si>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</si>
  <si>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</si>
  <si>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</si>
  <si>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</si>
  <si>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</si>
  <si>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</si>
  <si>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</si>
  <si>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</si>
  <si>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</si>
  <si>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</si>
  <si>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</si>
  <si>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</si>
  <si>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</si>
  <si>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</si>
  <si>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</si>
  <si>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</si>
  <si>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</si>
  <si>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</si>
  <si>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</si>
  <si>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</si>
  <si>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</si>
  <si>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</si>
  <si>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</si>
  <si>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</si>
  <si>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</si>
  <si>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</si>
  <si>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</si>
  <si>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</si>
  <si>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</si>
  <si>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</si>
  <si>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</si>
  <si>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</si>
  <si>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</si>
  <si>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</si>
  <si>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</si>
  <si>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</si>
  <si>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</si>
  <si>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</si>
  <si>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</si>
  <si>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</si>
  <si>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</si>
  <si>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</si>
  <si>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</si>
  <si>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</si>
  <si>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</si>
  <si>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</si>
  <si>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</si>
  <si>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</si>
  <si>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</si>
  <si>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</si>
  <si>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</si>
  <si>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</si>
  <si>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</si>
  <si>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</si>
  <si>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</si>
  <si>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</si>
  <si>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</si>
  <si>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</si>
  <si>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</si>
  <si>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</si>
  <si>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</si>
  <si>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</si>
  <si>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</si>
  <si>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</si>
  <si>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</si>
  <si>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</si>
  <si>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</si>
  <si>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</si>
  <si>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</si>
  <si>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</si>
  <si>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</si>
  <si>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</si>
  <si>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</si>
  <si>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</si>
  <si>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</si>
  <si>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</si>
  <si>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</si>
  <si>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</si>
  <si>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</si>
  <si>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</si>
  <si>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</si>
  <si>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</si>
  <si>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</si>
  <si>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</si>
  <si>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</si>
  <si>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</si>
  <si>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</si>
  <si>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</si>
  <si>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</si>
  <si>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</si>
  <si>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</si>
  <si>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</si>
  <si>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</si>
  <si>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</si>
  <si>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</si>
  <si>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</si>
  <si>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</si>
  <si>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</si>
  <si>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</si>
  <si>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</si>
  <si>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</si>
  <si>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</si>
  <si>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</si>
  <si>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</si>
  <si>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</si>
  <si>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</si>
  <si>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</si>
  <si>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</si>
  <si>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</si>
  <si>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</si>
  <si>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</si>
  <si>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</si>
  <si>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</si>
  <si>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</si>
  <si>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</si>
  <si>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</si>
  <si>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</si>
  <si>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</si>
  <si>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</si>
  <si>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</si>
  <si>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</si>
  <si>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</si>
  <si>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</si>
  <si>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</si>
  <si>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</si>
  <si>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</si>
  <si>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</si>
  <si>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</si>
  <si>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</si>
  <si>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</si>
  <si>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</si>
  <si>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</si>
  <si>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</si>
  <si>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</si>
  <si>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</si>
  <si>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</si>
  <si>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</si>
  <si>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</si>
  <si>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</si>
  <si>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</si>
  <si>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</si>
  <si>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</si>
  <si>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</si>
  <si>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</si>
  <si>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</si>
  <si>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</si>
  <si>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</si>
  <si>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</si>
  <si>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</si>
  <si>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</si>
  <si>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</si>
  <si>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</si>
  <si>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</si>
  <si>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</si>
  <si>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</si>
  <si>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</si>
  <si>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</si>
  <si>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</si>
  <si>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</si>
  <si>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</si>
  <si>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</si>
  <si>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</si>
  <si>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</si>
  <si>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</si>
  <si>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</si>
  <si>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</si>
  <si>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</si>
  <si>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</si>
  <si>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</si>
  <si>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</si>
  <si>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</si>
  <si>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</si>
  <si>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</si>
  <si>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</si>
  <si>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</si>
  <si>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</si>
  <si>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</si>
  <si>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</si>
  <si>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</si>
  <si>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</si>
  <si>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</si>
  <si>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</si>
  <si>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</si>
  <si>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</si>
  <si>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</si>
  <si>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</si>
  <si>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</si>
  <si>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</si>
  <si>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</si>
  <si>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</si>
  <si>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</si>
  <si>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</si>
  <si>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</si>
  <si>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</si>
  <si>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</si>
  <si>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</si>
  <si>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</si>
  <si>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</si>
  <si>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</si>
  <si>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</si>
  <si>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</si>
  <si>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</si>
  <si>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</si>
  <si>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</si>
  <si>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</si>
  <si>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</si>
  <si>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</si>
  <si>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</si>
  <si>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</si>
  <si>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</si>
  <si>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</si>
  <si>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</si>
  <si>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</si>
  <si>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</si>
  <si>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</si>
  <si>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</si>
  <si>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</si>
  <si>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</si>
  <si>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</si>
  <si>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</si>
  <si>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</si>
  <si>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</si>
  <si>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</si>
  <si>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</si>
  <si>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</si>
  <si>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</si>
  <si>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</si>
  <si>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</si>
  <si>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</si>
  <si>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</si>
  <si>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</si>
  <si>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</si>
  <si>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</si>
  <si>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</si>
  <si>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</si>
  <si>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</si>
  <si>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</si>
  <si>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</si>
  <si>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</si>
  <si>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</si>
  <si>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</si>
  <si>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</si>
  <si>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</si>
  <si>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</si>
  <si>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</si>
  <si>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</si>
  <si>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</si>
  <si>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</si>
  <si>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</si>
  <si>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</si>
  <si>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</si>
  <si>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</si>
  <si>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</si>
  <si>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</si>
  <si>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</si>
  <si>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</si>
  <si>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</si>
  <si>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</si>
  <si>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</si>
  <si>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</si>
  <si>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</si>
  <si>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</si>
  <si>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</si>
  <si>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</si>
  <si>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</si>
  <si>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</si>
  <si>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</si>
  <si>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</si>
  <si>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</si>
  <si>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</si>
  <si>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</si>
  <si>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</si>
  <si>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</si>
  <si>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</si>
  <si>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</si>
  <si>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</si>
  <si>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</si>
  <si>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</si>
  <si>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</si>
  <si>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</si>
  <si>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</si>
  <si>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</si>
  <si>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</si>
  <si>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</si>
  <si>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</si>
  <si>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</si>
  <si>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</si>
  <si>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</si>
  <si>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</si>
  <si>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</si>
  <si>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</si>
  <si>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</si>
  <si>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</si>
  <si>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</si>
  <si>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</si>
  <si>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</si>
  <si>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</si>
  <si>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</si>
  <si>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</si>
  <si>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</si>
  <si>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</si>
  <si>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</si>
  <si>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</si>
  <si>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</si>
  <si>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</si>
  <si>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</si>
  <si>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</si>
  <si>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</si>
  <si>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</si>
  <si>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</si>
  <si>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</si>
  <si>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</si>
  <si>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</si>
  <si>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</si>
  <si>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</si>
  <si>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</si>
  <si>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</si>
  <si>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</si>
  <si>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</si>
  <si>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</si>
  <si>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</si>
  <si>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</si>
  <si>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</si>
  <si>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</si>
  <si>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</si>
  <si>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</si>
  <si>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</si>
  <si>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</si>
  <si>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</si>
  <si>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</si>
  <si>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</si>
  <si>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</si>
  <si>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</si>
  <si>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</si>
  <si>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</si>
  <si>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</si>
  <si>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</si>
  <si>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</si>
  <si>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</si>
  <si>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</si>
  <si>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</si>
  <si>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</si>
  <si>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</si>
  <si>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</si>
  <si>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</si>
  <si>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</si>
  <si>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</si>
  <si>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</si>
  <si>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</si>
  <si>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</si>
  <si>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</si>
  <si>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</si>
  <si>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</si>
  <si>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</si>
  <si>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</si>
  <si>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</si>
  <si>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</si>
  <si>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</si>
  <si>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</si>
  <si>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</si>
  <si>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</si>
  <si>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</si>
  <si>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</si>
  <si>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</si>
  <si>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</si>
  <si>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</si>
  <si>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</si>
  <si>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</si>
  <si>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</si>
  <si>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</si>
  <si>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</si>
  <si>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</si>
  <si>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</si>
  <si>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</si>
  <si>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</si>
  <si>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</si>
  <si>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</si>
  <si>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</si>
  <si>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</si>
  <si>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</si>
  <si>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</si>
  <si>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</si>
  <si>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</si>
  <si>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</si>
  <si>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</si>
  <si>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</si>
  <si>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</si>
  <si>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</si>
  <si>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</si>
  <si>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</si>
  <si>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</si>
  <si>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</si>
  <si>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</si>
  <si>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</si>
  <si>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</si>
  <si>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</si>
  <si>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</si>
  <si>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</si>
  <si>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</si>
  <si>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</si>
  <si>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</si>
  <si>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</si>
  <si>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</si>
  <si>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</si>
  <si>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</si>
  <si>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</si>
  <si>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</si>
  <si>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</si>
  <si>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</si>
  <si>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</si>
  <si>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</si>
  <si>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</si>
  <si>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</si>
  <si>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</si>
  <si>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</si>
  <si>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</si>
  <si>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</si>
  <si>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</si>
  <si>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</si>
  <si>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</si>
  <si>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</si>
  <si>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</si>
  <si>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</si>
  <si>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</si>
  <si>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</si>
  <si>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</si>
  <si>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</si>
  <si>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</si>
  <si>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</si>
  <si>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</si>
  <si>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</si>
  <si>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</si>
  <si>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</si>
  <si>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</si>
  <si>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</si>
  <si>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</si>
  <si>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</si>
  <si>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</si>
  <si>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</si>
  <si>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</si>
  <si>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</si>
  <si>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</si>
  <si>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</si>
  <si>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</si>
  <si>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</si>
  <si>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</si>
  <si>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</si>
  <si>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</si>
  <si>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</si>
  <si>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</si>
  <si>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</si>
  <si>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</si>
  <si>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</si>
  <si>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</si>
  <si>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</si>
  <si>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</si>
  <si>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</si>
  <si>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</si>
  <si>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</si>
  <si>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</si>
  <si>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</si>
  <si>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</si>
  <si>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</si>
  <si>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</si>
  <si>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</si>
  <si>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</si>
  <si>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</si>
  <si>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</si>
  <si>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</si>
  <si>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</si>
  <si>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</si>
  <si>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</si>
  <si>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</si>
  <si>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</si>
  <si>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</si>
  <si>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</si>
  <si>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</si>
  <si>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</si>
  <si>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</si>
  <si>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</si>
  <si>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</si>
  <si>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</si>
  <si>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</si>
  <si>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</si>
  <si>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</si>
  <si>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</si>
  <si>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</si>
  <si>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</si>
  <si>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</si>
  <si>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</si>
  <si>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</si>
  <si>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</si>
  <si>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</si>
  <si>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</si>
  <si>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</si>
  <si>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</si>
  <si>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</si>
  <si>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</si>
  <si>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</si>
  <si>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</si>
  <si>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</si>
  <si>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</si>
  <si>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</si>
  <si>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</si>
  <si>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</si>
  <si>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</si>
  <si>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</si>
  <si>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</si>
  <si>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</si>
  <si>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</si>
  <si>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</si>
  <si>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</si>
  <si>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</si>
  <si>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</si>
  <si>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</si>
  <si>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</si>
  <si>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</si>
  <si>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</si>
  <si>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</si>
  <si>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</si>
  <si>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</si>
  <si>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</si>
  <si>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</si>
  <si>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</si>
  <si>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</si>
  <si>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</si>
  <si>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</si>
  <si>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</si>
  <si>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</si>
  <si>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</si>
  <si>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</si>
  <si>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</si>
  <si>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</si>
  <si>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</si>
  <si>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</si>
  <si>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</si>
  <si>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</si>
  <si>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</si>
  <si>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</si>
  <si>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</si>
  <si>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</si>
  <si>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</si>
  <si>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</si>
  <si>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</si>
  <si>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</si>
  <si>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</si>
  <si>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</si>
  <si>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</si>
  <si>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</si>
  <si>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</si>
  <si>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</si>
  <si>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</si>
  <si>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</si>
  <si>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</si>
  <si>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</si>
  <si>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</si>
  <si>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</si>
  <si>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</si>
  <si>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</si>
  <si>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</si>
  <si>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</si>
  <si>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</si>
  <si>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</si>
  <si>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</si>
  <si>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</si>
  <si>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</si>
  <si>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</si>
  <si>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</si>
  <si>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</si>
  <si>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</si>
  <si>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</si>
  <si>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</si>
  <si>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</si>
  <si>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</si>
  <si>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</si>
  <si>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</si>
  <si>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</si>
  <si>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</si>
  <si>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</si>
  <si>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</si>
  <si>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</si>
  <si>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</si>
  <si>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</si>
  <si>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</si>
  <si>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</si>
  <si>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</si>
  <si>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</si>
  <si>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</si>
  <si>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</si>
  <si>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</si>
  <si>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</si>
  <si>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</si>
  <si>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</si>
  <si>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</si>
  <si>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</si>
  <si>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</si>
  <si>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</si>
  <si>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</si>
  <si>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</si>
  <si>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</si>
  <si>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</si>
  <si>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</si>
  <si>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</si>
  <si>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</si>
  <si>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</si>
  <si>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</si>
  <si>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</si>
  <si>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</si>
  <si>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</si>
  <si>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</si>
  <si>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</si>
  <si>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</si>
  <si>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</si>
  <si>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</si>
  <si>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</si>
  <si>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</si>
  <si>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</si>
  <si>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</si>
  <si>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</si>
  <si>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</si>
  <si>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</si>
  <si>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</si>
  <si>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</si>
  <si>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</si>
  <si>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</si>
  <si>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</si>
  <si>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</si>
  <si>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</si>
  <si>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</si>
  <si>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</si>
  <si>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</si>
  <si>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</si>
  <si>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</si>
  <si>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</si>
  <si>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</si>
  <si>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</si>
  <si>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</si>
  <si>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</si>
  <si>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</si>
  <si>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</si>
  <si>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</si>
  <si>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</si>
  <si>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</si>
  <si>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</si>
  <si>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</si>
  <si>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</si>
  <si>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</si>
  <si>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</si>
  <si>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</si>
  <si>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</si>
  <si>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</si>
  <si>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</si>
  <si>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</si>
  <si>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</si>
  <si>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</si>
  <si>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</si>
  <si>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</si>
  <si>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</si>
  <si>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</si>
  <si>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</si>
  <si>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</si>
  <si>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</si>
  <si>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</si>
  <si>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</si>
  <si>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</si>
  <si>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</si>
  <si>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</si>
  <si>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</si>
  <si>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</si>
  <si>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</si>
  <si>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</si>
  <si>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</si>
  <si>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</si>
  <si>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</si>
  <si>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</si>
  <si>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</si>
  <si>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</si>
  <si>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</si>
  <si>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</si>
  <si>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</si>
  <si>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</si>
  <si>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</si>
  <si>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</si>
  <si>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</si>
  <si>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</si>
  <si>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</si>
  <si>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</si>
  <si>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</si>
  <si>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</si>
  <si>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</si>
  <si>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</si>
  <si>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</si>
  <si>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</si>
  <si>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</si>
  <si>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</si>
  <si>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</si>
  <si>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</si>
  <si>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</si>
  <si>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</si>
  <si>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</si>
  <si>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</si>
  <si>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</si>
  <si>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</si>
  <si>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</si>
  <si>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</si>
  <si>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</si>
  <si>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</si>
  <si>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</si>
  <si>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</si>
  <si>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</si>
  <si>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</si>
  <si>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</si>
  <si>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</si>
  <si>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</si>
  <si>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</si>
  <si>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</si>
  <si>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</si>
  <si>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</si>
  <si>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</si>
  <si>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</si>
  <si>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</si>
  <si>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</si>
  <si>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</si>
  <si>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</si>
  <si>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</si>
  <si>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</si>
  <si>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</si>
  <si>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</si>
  <si>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</si>
  <si>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</si>
  <si>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</si>
  <si>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</si>
  <si>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</si>
  <si>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</si>
  <si>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</si>
  <si>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</si>
  <si>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</si>
  <si>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</si>
  <si>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</si>
  <si>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</si>
  <si>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</si>
  <si>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</si>
  <si>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</si>
  <si>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</si>
  <si>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</si>
  <si>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</si>
  <si>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</si>
  <si>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</si>
  <si>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</si>
  <si>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</si>
  <si>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</si>
  <si>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</si>
  <si>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</si>
  <si>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</si>
  <si>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</si>
  <si>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</si>
  <si>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</si>
  <si>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</si>
  <si>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</si>
  <si>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</si>
  <si>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</si>
  <si>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</si>
  <si>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</si>
  <si>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</si>
  <si>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</si>
  <si>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</si>
  <si>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</si>
  <si>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</si>
  <si>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</si>
  <si>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</si>
  <si>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</si>
  <si>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</si>
  <si>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</si>
  <si>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</si>
  <si>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</si>
  <si>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</si>
  <si>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</si>
  <si>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</si>
  <si>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</si>
  <si>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</si>
  <si>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</si>
  <si>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</si>
  <si>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</si>
  <si>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</si>
  <si>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</si>
  <si>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</si>
  <si>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</si>
  <si>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</si>
  <si>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</si>
  <si>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</si>
  <si>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</si>
  <si>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</si>
  <si>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</si>
  <si>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</si>
  <si>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</si>
  <si>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</si>
  <si>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</si>
  <si>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</si>
  <si>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</si>
  <si>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</si>
  <si>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</si>
  <si>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</si>
  <si>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</si>
  <si>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</si>
  <si>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</si>
  <si>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</si>
  <si>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</si>
  <si>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</si>
  <si>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</si>
  <si>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</si>
  <si>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</si>
  <si>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</si>
  <si>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</si>
  <si>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</si>
  <si>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</si>
  <si>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</si>
  <si>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</si>
  <si>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</si>
  <si>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</si>
  <si>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</si>
  <si>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</si>
  <si>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</si>
  <si>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</si>
  <si>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</si>
  <si>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</si>
  <si>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</si>
  <si>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</si>
  <si>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</si>
  <si>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</si>
  <si>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</si>
  <si>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</si>
  <si>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</si>
  <si>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</si>
  <si>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</si>
  <si>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</si>
  <si>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</si>
  <si>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</si>
  <si>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</si>
  <si>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</si>
  <si>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</si>
  <si>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</si>
  <si>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</si>
  <si>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</si>
  <si>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</si>
  <si>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</si>
  <si>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</si>
  <si>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</si>
  <si>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</si>
  <si>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</si>
  <si>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</si>
  <si>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</si>
  <si>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</si>
  <si>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</si>
  <si>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</si>
  <si>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</si>
  <si>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</si>
  <si>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</si>
  <si>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</si>
  <si>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</si>
  <si>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</si>
  <si>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</si>
  <si>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</si>
  <si>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</si>
  <si>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</si>
  <si>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</si>
  <si>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</si>
  <si>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</si>
  <si>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</si>
  <si>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</si>
  <si>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</si>
  <si>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</si>
  <si>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</si>
  <si>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</si>
  <si>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</si>
  <si>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</si>
  <si>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</si>
  <si>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</si>
  <si>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</si>
  <si>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</si>
  <si>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</si>
  <si>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</si>
  <si>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</si>
  <si>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</si>
  <si>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</si>
  <si>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</si>
  <si>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</si>
  <si>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</si>
  <si>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</si>
  <si>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</si>
  <si>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</si>
  <si>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</si>
  <si>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</si>
  <si>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</si>
  <si>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</si>
  <si>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</si>
  <si>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</si>
  <si>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</si>
  <si>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</si>
  <si>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</si>
  <si>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</si>
  <si>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</si>
  <si>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</si>
  <si>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</si>
  <si>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</si>
  <si>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</si>
  <si>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</si>
  <si>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</si>
  <si>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</si>
  <si>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</si>
  <si>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</si>
  <si>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</si>
  <si>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</si>
  <si>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</si>
  <si>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</si>
  <si>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</si>
  <si>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</si>
  <si>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</si>
  <si>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</si>
  <si>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</si>
  <si>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</si>
  <si>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</si>
  <si>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</si>
  <si>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</si>
  <si>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</si>
  <si>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</si>
  <si>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</si>
  <si>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</si>
  <si>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</si>
  <si>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</si>
  <si>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</si>
  <si>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</si>
  <si>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</si>
  <si>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</si>
  <si>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</si>
  <si>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</si>
  <si>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</si>
  <si>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</si>
  <si>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</si>
  <si>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</si>
  <si>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</si>
  <si>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</si>
  <si>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</si>
  <si>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</si>
  <si>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</si>
  <si>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</si>
  <si>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</si>
  <si>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</si>
  <si>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</si>
  <si>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</si>
  <si>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</si>
  <si>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</si>
  <si>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</si>
  <si>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</si>
  <si>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</si>
  <si>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</si>
  <si>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</si>
  <si>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</si>
  <si>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</si>
  <si>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</si>
  <si>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</si>
  <si>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</si>
  <si>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</si>
  <si>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</si>
  <si>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</si>
  <si>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</si>
  <si>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</si>
  <si>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</si>
  <si>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</si>
  <si>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</si>
  <si>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</si>
  <si>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</si>
  <si>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</si>
  <si>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</si>
  <si>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</si>
  <si>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</si>
  <si>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</si>
  <si>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</si>
  <si>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</si>
  <si>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</si>
  <si>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</si>
  <si>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</si>
  <si>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</si>
  <si>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</si>
  <si>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</si>
  <si>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</si>
  <si>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</si>
  <si>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</si>
  <si>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</si>
  <si>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</si>
  <si>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</si>
  <si>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</si>
  <si>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</si>
  <si>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</si>
  <si>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</si>
  <si>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</si>
  <si>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</si>
  <si>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</si>
  <si>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</si>
  <si>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</si>
  <si>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</si>
  <si>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</si>
  <si>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</si>
  <si>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</si>
  <si>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</si>
  <si>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</si>
  <si>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</si>
  <si>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</si>
  <si>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</si>
  <si>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</si>
  <si>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</si>
  <si>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</si>
  <si>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</si>
  <si>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</si>
  <si>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</si>
  <si>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</si>
  <si>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</si>
  <si>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</si>
  <si>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</si>
  <si>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</si>
  <si>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</si>
  <si>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</si>
  <si>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</si>
  <si>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</si>
  <si>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</si>
  <si>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</si>
  <si>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</si>
  <si>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</si>
  <si>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</si>
  <si>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</si>
  <si>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</si>
  <si>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</si>
  <si>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</si>
  <si>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</si>
  <si>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</si>
  <si>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</si>
  <si>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</si>
  <si>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</si>
  <si>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</si>
  <si>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</si>
  <si>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</si>
  <si>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</si>
  <si>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</si>
  <si>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</si>
  <si>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</si>
  <si>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</si>
  <si>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</si>
  <si>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</si>
  <si>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</si>
  <si>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</si>
  <si>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</si>
  <si>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</si>
  <si>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</si>
  <si>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</si>
  <si>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</si>
  <si>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</si>
  <si>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</si>
  <si>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</si>
  <si>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</si>
  <si>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</si>
  <si>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</si>
  <si>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</si>
  <si>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</si>
  <si>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</si>
  <si>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</si>
  <si>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</si>
  <si>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</si>
  <si>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</si>
  <si>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</si>
  <si>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</si>
  <si>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</si>
  <si>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</si>
  <si>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</si>
  <si>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</si>
  <si>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</si>
  <si>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</si>
  <si>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</si>
  <si>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</si>
  <si>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</si>
  <si>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</si>
  <si>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</si>
  <si>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</si>
  <si>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</si>
  <si>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</si>
  <si>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</si>
  <si>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</si>
  <si>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</si>
  <si>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</si>
  <si>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</si>
  <si>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</si>
  <si>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</si>
  <si>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</si>
  <si>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</si>
  <si>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</si>
  <si>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</si>
  <si>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</si>
  <si>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</si>
  <si>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</si>
  <si>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</si>
  <si>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</si>
  <si>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</si>
  <si>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</si>
  <si>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</si>
  <si>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</si>
  <si>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</si>
  <si>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</si>
  <si>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</si>
  <si>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</si>
  <si>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</si>
  <si>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</si>
  <si>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</si>
  <si>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</si>
  <si>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</si>
  <si>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</si>
  <si>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</si>
  <si>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</si>
  <si>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</si>
  <si>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</si>
  <si>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</si>
  <si>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</si>
  <si>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</si>
  <si>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</si>
  <si>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</si>
  <si>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</si>
  <si>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</si>
  <si>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</si>
  <si>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</si>
  <si>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</si>
  <si>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</si>
  <si>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</si>
  <si>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</si>
  <si>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</si>
  <si>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</si>
  <si>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</si>
  <si>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</si>
  <si>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</si>
  <si>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</si>
  <si>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</si>
  <si>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</si>
  <si>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</si>
  <si>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</si>
  <si>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</si>
  <si>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</si>
  <si>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</si>
  <si>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</si>
  <si>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</si>
  <si>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</si>
  <si>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</si>
  <si>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</si>
  <si>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</si>
  <si>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</si>
  <si>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</si>
  <si>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</si>
  <si>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</si>
  <si>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</si>
  <si>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</si>
  <si>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</si>
  <si>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</si>
  <si>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</si>
  <si>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</si>
  <si>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</si>
  <si>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</si>
  <si>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</si>
  <si>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</si>
  <si>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</si>
  <si>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</si>
  <si>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</si>
  <si>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</si>
  <si>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</si>
  <si>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</si>
  <si>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</si>
  <si>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</si>
  <si>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</si>
  <si>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</si>
  <si>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</si>
  <si>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</si>
  <si>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</si>
  <si>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</si>
  <si>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</si>
  <si>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</si>
  <si>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</si>
  <si>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</si>
  <si>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</si>
  <si>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</si>
  <si>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</si>
  <si>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</si>
  <si>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</si>
  <si>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</si>
  <si>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</si>
  <si>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</si>
  <si>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</si>
  <si>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</si>
  <si>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</si>
  <si>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</si>
  <si>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</si>
  <si>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</si>
  <si>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</si>
  <si>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</si>
  <si>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</si>
  <si>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</si>
  <si>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</si>
  <si>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</si>
  <si>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</si>
  <si>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</si>
  <si>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</si>
  <si>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</si>
  <si>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</si>
  <si>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</si>
  <si>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</si>
  <si>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</si>
  <si>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</si>
  <si>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</si>
  <si>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</si>
  <si>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</si>
  <si>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</si>
  <si>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</si>
  <si>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</si>
  <si>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</si>
  <si>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</si>
  <si>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</si>
  <si>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</si>
  <si>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</si>
  <si>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</si>
  <si>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</si>
  <si>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</si>
  <si>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</si>
  <si>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</si>
  <si>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</si>
  <si>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</si>
  <si>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</si>
  <si>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</si>
  <si>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</si>
  <si>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</si>
  <si>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</si>
  <si>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</si>
  <si>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</si>
  <si>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</si>
  <si>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</si>
  <si>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</si>
  <si>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</si>
  <si>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</si>
  <si>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</si>
  <si>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</si>
  <si>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</si>
  <si>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</si>
  <si>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</si>
  <si>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</si>
  <si>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</si>
  <si>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</si>
  <si>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</si>
  <si>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</si>
  <si>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</si>
  <si>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</si>
  <si>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</si>
  <si>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</si>
  <si>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</si>
  <si>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</si>
  <si>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</si>
  <si>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</si>
  <si>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</si>
  <si>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</si>
  <si>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</si>
  <si>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</si>
  <si>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</si>
  <si>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</si>
  <si>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</si>
  <si>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</si>
  <si>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</si>
  <si>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</si>
  <si>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</si>
  <si>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</si>
  <si>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</si>
  <si>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</si>
  <si>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</si>
  <si>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</si>
  <si>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</si>
  <si>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</si>
  <si>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</si>
  <si>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</si>
  <si>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</si>
  <si>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</si>
  <si>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</si>
  <si>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</si>
  <si>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</si>
  <si>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</si>
  <si>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</si>
  <si>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</si>
  <si>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</si>
  <si>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</si>
  <si>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</si>
  <si>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</si>
  <si>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</si>
  <si>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</si>
  <si>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</si>
  <si>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</si>
  <si>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</si>
  <si>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</si>
  <si>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</si>
  <si>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</si>
  <si>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</si>
  <si>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</si>
  <si>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</si>
  <si>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</si>
  <si>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</si>
  <si>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</si>
  <si>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</si>
  <si>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</si>
  <si>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</si>
  <si>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</si>
  <si>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</si>
  <si>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</si>
  <si>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</si>
  <si>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</si>
  <si>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</si>
  <si>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</si>
  <si>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</si>
  <si>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</si>
  <si>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</si>
  <si>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</si>
  <si>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</si>
  <si>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</si>
  <si>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</si>
  <si>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</si>
  <si>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</si>
  <si>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</si>
  <si>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</si>
  <si>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</si>
  <si>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</si>
  <si>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</si>
  <si>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</si>
  <si>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</si>
  <si>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</si>
  <si>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</si>
  <si>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</si>
  <si>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</si>
  <si>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</si>
  <si>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</si>
  <si>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</si>
  <si>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</si>
  <si>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</si>
  <si>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</si>
  <si>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</si>
  <si>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</si>
  <si>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</si>
  <si>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</si>
  <si>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</si>
  <si>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</si>
  <si>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</si>
  <si>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</si>
  <si>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</si>
  <si>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</si>
  <si>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</si>
  <si>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</si>
  <si>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</si>
  <si>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</si>
  <si>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</si>
  <si>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</si>
  <si>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</si>
  <si>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</si>
  <si>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</si>
  <si>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</si>
  <si>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</si>
  <si>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</si>
  <si>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</si>
  <si>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</si>
  <si>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</si>
  <si>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</si>
  <si>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</si>
  <si>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</si>
  <si>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</si>
  <si>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</si>
  <si>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</si>
  <si>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</si>
  <si>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</si>
  <si>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</si>
  <si>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</si>
  <si>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</si>
  <si>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</si>
  <si>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</si>
  <si>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</si>
  <si>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</si>
  <si>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</si>
  <si>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</si>
  <si>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</si>
  <si>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</si>
  <si>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</si>
  <si>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</si>
  <si>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</si>
  <si>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</si>
  <si>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</si>
  <si>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</si>
  <si>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</si>
  <si>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</si>
  <si>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</si>
  <si>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</si>
  <si>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</si>
  <si>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</si>
  <si>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</si>
  <si>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</si>
  <si>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</si>
  <si>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</si>
  <si>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</si>
  <si>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</si>
  <si>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</si>
  <si>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</si>
  <si>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</si>
  <si>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</si>
  <si>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</si>
  <si>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</si>
  <si>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</si>
  <si>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</si>
  <si>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</si>
  <si>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</si>
  <si>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</si>
  <si>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</si>
  <si>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</si>
  <si>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</si>
  <si>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</si>
  <si>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</si>
  <si>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</si>
  <si>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</si>
  <si>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</si>
  <si>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</si>
  <si>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</si>
  <si>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</si>
  <si>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</si>
  <si>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</si>
  <si>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</si>
  <si>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</si>
  <si>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</si>
  <si>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</si>
  <si>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</si>
  <si>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</si>
  <si>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</si>
  <si>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</si>
  <si>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</si>
  <si>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</si>
  <si>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</si>
  <si>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</si>
  <si>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</si>
  <si>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</si>
  <si>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</si>
  <si>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</si>
  <si>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</si>
  <si>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</si>
  <si>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</si>
  <si>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</si>
  <si>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</si>
  <si>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</si>
  <si>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</si>
  <si>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</si>
  <si>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</si>
  <si>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</si>
  <si>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</si>
  <si>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</si>
  <si>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</si>
  <si>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</si>
  <si>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</si>
  <si>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</si>
  <si>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</si>
  <si>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</si>
  <si>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</si>
  <si>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</si>
  <si>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</si>
  <si>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</si>
  <si>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</si>
  <si>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</si>
  <si>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</si>
  <si>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</si>
  <si>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</si>
  <si>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</si>
  <si>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</si>
  <si>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</si>
  <si>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</si>
  <si>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</si>
  <si>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</si>
  <si>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</si>
  <si>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</si>
  <si>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</si>
  <si>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</si>
  <si>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</si>
  <si>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</si>
  <si>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</si>
  <si>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</si>
  <si>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</si>
  <si>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</si>
  <si>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</si>
  <si>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</si>
  <si>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</si>
  <si>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</si>
  <si>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</si>
  <si>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</si>
  <si>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</si>
  <si>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</si>
  <si>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</si>
  <si>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</si>
  <si>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</si>
  <si>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</si>
  <si>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</si>
  <si>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</si>
  <si>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</si>
  <si>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</si>
  <si>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</si>
  <si>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</si>
  <si>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</si>
  <si>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</si>
  <si>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</si>
  <si>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</si>
  <si>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</si>
  <si>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</si>
  <si>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</si>
  <si>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</si>
  <si>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</si>
  <si>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</si>
  <si>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</si>
  <si>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</si>
  <si>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</si>
  <si>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</si>
  <si>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</si>
  <si>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</si>
  <si>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</si>
  <si>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</si>
  <si>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</si>
  <si>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</si>
  <si>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</si>
  <si>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</si>
  <si>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</si>
  <si>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</si>
  <si>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</si>
  <si>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</si>
  <si>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</si>
  <si>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</si>
  <si>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</si>
  <si>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</si>
  <si>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</si>
  <si>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</si>
  <si>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</si>
  <si>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</si>
  <si>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</si>
  <si>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</si>
  <si>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</si>
  <si>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</si>
  <si>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</si>
  <si>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</si>
  <si>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</si>
  <si>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</si>
  <si>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</si>
  <si>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</si>
  <si>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</si>
  <si>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</si>
  <si>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</si>
  <si>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</si>
  <si>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</si>
  <si>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</si>
  <si>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</si>
  <si>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</si>
  <si>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</si>
  <si>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</si>
  <si>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</si>
  <si>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</si>
  <si>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</si>
  <si>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</si>
  <si>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</si>
  <si>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</si>
  <si>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</si>
  <si>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</si>
  <si>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</si>
  <si>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</si>
  <si>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</si>
  <si>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</si>
  <si>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</si>
  <si>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</si>
  <si>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</si>
  <si>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</si>
  <si>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</si>
  <si>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</si>
  <si>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</si>
  <si>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</si>
  <si>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</si>
  <si>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</si>
  <si>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</si>
  <si>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</si>
  <si>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</si>
  <si>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</si>
  <si>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</si>
  <si>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</si>
  <si>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</si>
  <si>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</si>
  <si>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</si>
  <si>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</si>
  <si>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</si>
  <si>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</si>
  <si>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</si>
  <si>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</si>
  <si>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</si>
  <si>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</si>
  <si>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</si>
  <si>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</si>
  <si>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</si>
  <si>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</si>
  <si>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</si>
  <si>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</si>
  <si>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</si>
  <si>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</si>
  <si>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</si>
  <si>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</si>
  <si>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</si>
  <si>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</si>
  <si>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</si>
  <si>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</si>
  <si>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</si>
  <si>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</si>
  <si>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</si>
  <si>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</si>
  <si>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</si>
  <si>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</si>
  <si>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</si>
  <si>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</si>
  <si>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</si>
  <si>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</si>
  <si>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</si>
  <si>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</si>
  <si>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</si>
  <si>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</si>
  <si>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</si>
  <si>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</si>
  <si>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</si>
  <si>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</si>
  <si>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</si>
  <si>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</si>
  <si>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</si>
  <si>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</si>
  <si>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</si>
  <si>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</si>
  <si>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</si>
  <si>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</si>
  <si>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</si>
  <si>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</si>
  <si>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</si>
  <si>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</si>
  <si>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</si>
  <si>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</si>
  <si>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</si>
  <si>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</si>
  <si>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</si>
  <si>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</si>
  <si>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</si>
  <si>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</si>
  <si>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</si>
  <si>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</si>
  <si>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</si>
  <si>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</si>
  <si>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</si>
  <si>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</si>
  <si>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</si>
  <si>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</si>
  <si>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</si>
  <si>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</si>
  <si>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</si>
  <si>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</si>
  <si>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</si>
  <si>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</si>
  <si>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</si>
  <si>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</si>
  <si>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</si>
  <si>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</si>
  <si>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</si>
  <si>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</si>
  <si>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</si>
  <si>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</si>
  <si>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</si>
  <si>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</si>
  <si>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</si>
  <si>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</si>
  <si>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</si>
  <si>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</si>
  <si>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</si>
  <si>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</si>
  <si>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</si>
  <si>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</si>
  <si>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</si>
  <si>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</si>
  <si>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</si>
  <si>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</si>
  <si>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</si>
  <si>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</si>
  <si>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</si>
  <si>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</si>
  <si>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</si>
  <si>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</si>
  <si>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</si>
  <si>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</si>
  <si>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</si>
  <si>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</si>
  <si>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</si>
  <si>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</si>
  <si>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</si>
  <si>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</si>
  <si>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</si>
  <si>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</si>
  <si>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</si>
  <si>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</si>
  <si>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</si>
  <si>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</si>
  <si>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</si>
  <si>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</si>
  <si>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</si>
  <si>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</si>
  <si>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</si>
  <si>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</si>
  <si>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</si>
  <si>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</si>
  <si>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</si>
  <si>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</si>
  <si>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</si>
  <si>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</si>
  <si>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</si>
  <si>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</si>
  <si>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</si>
  <si>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</si>
  <si>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</si>
  <si>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</si>
  <si>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</si>
  <si>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</si>
  <si>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</si>
  <si>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</si>
  <si>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</si>
  <si>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</si>
  <si>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</si>
  <si>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</si>
  <si>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</si>
  <si>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</si>
  <si>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</si>
  <si>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</si>
  <si>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</si>
  <si>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</si>
  <si>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</si>
  <si>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</si>
  <si>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</si>
  <si>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</si>
  <si>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</si>
  <si>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</si>
  <si>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</si>
  <si>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</si>
  <si>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</si>
  <si>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</si>
  <si>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</si>
  <si>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</si>
  <si>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</si>
  <si>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</si>
  <si>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</si>
  <si>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</si>
  <si>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</si>
  <si>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</si>
  <si>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</si>
  <si>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</si>
  <si>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</si>
  <si>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</si>
  <si>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</si>
  <si>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</si>
  <si>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</si>
  <si>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</si>
  <si>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</si>
  <si>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</si>
  <si>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</si>
  <si>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</si>
  <si>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</si>
  <si>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</si>
  <si>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</si>
  <si>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</si>
  <si>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</si>
  <si>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</si>
  <si>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</si>
  <si>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</si>
  <si>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</si>
  <si>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</si>
  <si>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</si>
  <si>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</si>
  <si>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</si>
  <si>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</si>
  <si>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</si>
  <si>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</si>
  <si>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</si>
  <si>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</si>
  <si>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</si>
  <si>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</si>
  <si>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</si>
  <si>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</si>
  <si>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</si>
  <si>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</si>
  <si>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</si>
  <si>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</si>
  <si>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</si>
  <si>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</si>
  <si>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</si>
  <si>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</si>
  <si>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</si>
  <si>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</si>
  <si>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</si>
  <si>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</si>
  <si>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</si>
  <si>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</si>
  <si>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</si>
  <si>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</si>
  <si>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</si>
  <si>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</si>
  <si>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</si>
  <si>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</si>
  <si>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</si>
  <si>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</si>
  <si>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</si>
  <si>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</si>
  <si>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</si>
  <si>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</si>
  <si>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</si>
  <si>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</si>
  <si>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</si>
  <si>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</si>
  <si>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</si>
  <si>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</si>
  <si>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</si>
  <si>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</si>
  <si>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</si>
  <si>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</si>
  <si>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</si>
  <si>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</si>
  <si>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</si>
  <si>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</si>
  <si>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</si>
  <si>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</si>
  <si>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</si>
  <si>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</si>
  <si>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</si>
  <si>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</si>
  <si>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</si>
  <si>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</si>
  <si>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</si>
  <si>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</si>
  <si>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</si>
  <si>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</si>
  <si>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</si>
  <si>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</si>
  <si>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</si>
  <si>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</si>
  <si>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</si>
  <si>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</si>
  <si>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</si>
  <si>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</si>
  <si>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</si>
  <si>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</si>
  <si>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</si>
  <si>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</si>
  <si>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</si>
  <si>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</si>
  <si>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</si>
  <si>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</si>
  <si>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</si>
  <si>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</si>
  <si>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</si>
  <si>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</si>
  <si>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</si>
  <si>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</si>
  <si>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</si>
  <si>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</si>
  <si>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</si>
  <si>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</si>
  <si>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</si>
  <si>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</si>
  <si>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</si>
  <si>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</si>
  <si>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</si>
  <si>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</si>
  <si>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</si>
  <si>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</si>
  <si>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</si>
  <si>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</si>
  <si>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</si>
  <si>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</si>
  <si>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</si>
  <si>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</si>
  <si>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</si>
  <si>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</si>
  <si>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</si>
  <si>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</si>
  <si>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</si>
  <si>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</si>
  <si>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</si>
  <si>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</si>
  <si>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</si>
  <si>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</si>
  <si>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</si>
  <si>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</si>
  <si>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</si>
  <si>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</si>
  <si>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</si>
  <si>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</si>
  <si>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</si>
  <si>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</si>
  <si>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</si>
  <si>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</si>
  <si>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</si>
  <si>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</si>
  <si>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</si>
  <si>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</si>
  <si>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</si>
  <si>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</si>
  <si>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</si>
  <si>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</si>
  <si>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</si>
  <si>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</si>
  <si>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</si>
  <si>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</si>
  <si>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</si>
  <si>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</si>
  <si>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</si>
  <si>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</si>
  <si>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</si>
  <si>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</si>
  <si>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</si>
  <si>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</si>
  <si>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</si>
  <si>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</si>
  <si>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</si>
  <si>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</si>
  <si>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</si>
  <si>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</si>
  <si>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</si>
  <si>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</si>
  <si>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</si>
  <si>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</si>
  <si>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</si>
  <si>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</si>
  <si>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</si>
  <si>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</si>
  <si>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</si>
  <si>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</si>
  <si>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</si>
  <si>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</si>
  <si>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</si>
  <si>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</si>
  <si>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</si>
  <si>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</si>
  <si>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</si>
  <si>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</si>
  <si>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</si>
  <si>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</si>
  <si>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</si>
  <si>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</si>
  <si>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</si>
  <si>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</si>
  <si>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</si>
  <si>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</si>
  <si>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</si>
  <si>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</si>
  <si>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</si>
  <si>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</si>
  <si>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</si>
  <si>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</si>
  <si>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</si>
  <si>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</si>
  <si>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</si>
  <si>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</si>
  <si>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</si>
  <si>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</si>
  <si>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</si>
  <si>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</si>
  <si>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</si>
  <si>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</si>
  <si>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</si>
  <si>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</si>
  <si>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</si>
  <si>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</si>
  <si>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</si>
  <si>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</si>
  <si>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</si>
  <si>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</si>
  <si>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</si>
  <si>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</si>
  <si>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</si>
  <si>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</si>
  <si>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</si>
  <si>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</si>
  <si>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</si>
  <si>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</si>
  <si>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</si>
  <si>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</si>
  <si>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</si>
  <si>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</si>
  <si>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</si>
  <si>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</si>
  <si>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</si>
  <si>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</si>
  <si>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</si>
  <si>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</si>
  <si>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</si>
  <si>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</si>
  <si>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</si>
  <si>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</si>
  <si>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</si>
  <si>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</si>
  <si>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</si>
  <si>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</si>
  <si>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</si>
  <si>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</si>
  <si>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</si>
  <si>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</si>
  <si>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</si>
  <si>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</si>
  <si>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</si>
  <si>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</si>
  <si>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</si>
  <si>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</si>
  <si>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</si>
  <si>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</si>
  <si>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</si>
  <si>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</si>
  <si>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</si>
  <si>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</si>
  <si>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</si>
  <si>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</si>
  <si>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</si>
  <si>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</si>
  <si>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</si>
  <si>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</si>
  <si>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</si>
  <si>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</si>
  <si>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</si>
  <si>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</si>
  <si>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</si>
  <si>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</si>
  <si>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</si>
  <si>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</si>
  <si>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</si>
  <si>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</si>
  <si>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</si>
  <si>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</si>
  <si>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</si>
  <si>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</si>
  <si>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</si>
  <si>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</si>
  <si>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</si>
  <si>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</si>
  <si>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</si>
  <si>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</si>
  <si>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</si>
  <si>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</si>
  <si>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</si>
  <si>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</si>
  <si>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</si>
  <si>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</si>
  <si>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</si>
  <si>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</si>
  <si>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</si>
  <si>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</si>
  <si>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</si>
  <si>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</si>
  <si>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</si>
  <si>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</si>
  <si>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</si>
  <si>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</si>
  <si>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</si>
  <si>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</si>
  <si>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</si>
  <si>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</si>
  <si>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</si>
  <si>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</si>
  <si>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</si>
  <si>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</si>
  <si>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</si>
  <si>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</si>
  <si>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</si>
  <si>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</si>
  <si>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</si>
  <si>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</si>
  <si>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</si>
  <si>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</si>
  <si>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</si>
  <si>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</si>
  <si>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</si>
  <si>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</si>
  <si>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</si>
  <si>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</si>
  <si>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</si>
  <si>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</si>
  <si>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</si>
  <si>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</si>
  <si>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</si>
  <si>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</si>
  <si>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</si>
  <si>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</si>
  <si>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</si>
  <si>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</si>
  <si>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</si>
  <si>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</si>
  <si>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</si>
  <si>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</si>
  <si>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</si>
  <si>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</si>
  <si>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</si>
  <si>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</si>
  <si>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</si>
  <si>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</si>
  <si>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</si>
  <si>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</si>
  <si>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</si>
  <si>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</si>
  <si>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</si>
  <si>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</si>
  <si>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</si>
  <si>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</si>
  <si>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</si>
  <si>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</si>
  <si>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</si>
  <si>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</si>
  <si>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</si>
  <si>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</si>
  <si>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</si>
  <si>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</si>
  <si>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</si>
  <si>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</si>
  <si>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</si>
  <si>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</si>
  <si>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</si>
  <si>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</si>
  <si>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</si>
  <si>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</si>
  <si>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</si>
  <si>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</si>
  <si>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</si>
  <si>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</si>
  <si>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</si>
  <si>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</si>
  <si>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</si>
  <si>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</si>
  <si>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</si>
  <si>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</si>
  <si>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</si>
  <si>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</si>
  <si>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</si>
  <si>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</si>
  <si>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</si>
  <si>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</si>
  <si>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</si>
  <si>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</si>
  <si>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</si>
  <si>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</si>
  <si>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</si>
  <si>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</si>
  <si>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</si>
  <si>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</si>
  <si>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</si>
  <si>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</si>
  <si>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</si>
  <si>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</si>
  <si>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</si>
  <si>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</si>
  <si>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</si>
  <si>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</si>
  <si>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</si>
  <si>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</si>
  <si>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</si>
  <si>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</si>
  <si>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</si>
  <si>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</si>
  <si>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</si>
  <si>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</si>
  <si>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</si>
  <si>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</si>
  <si>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</si>
  <si>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</si>
  <si>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</si>
  <si>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</si>
  <si>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</si>
  <si>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</si>
  <si>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</si>
  <si>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</si>
  <si>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</si>
  <si>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</si>
  <si>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</si>
  <si>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</si>
  <si>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</si>
  <si>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</si>
  <si>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</si>
  <si>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</si>
  <si>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</si>
  <si>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</si>
  <si>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</si>
  <si>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</si>
  <si>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</si>
  <si>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</si>
  <si>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</si>
  <si>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</si>
  <si>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</si>
  <si>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</si>
  <si>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</si>
  <si>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</si>
  <si>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</si>
  <si>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</si>
  <si>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</si>
  <si>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</si>
  <si>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</si>
  <si>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</si>
  <si>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</si>
  <si>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</si>
  <si>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</si>
  <si>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</si>
  <si>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</si>
  <si>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</si>
  <si>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</si>
  <si>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</si>
  <si>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</si>
  <si>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</si>
  <si>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</si>
  <si>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</si>
  <si>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</si>
  <si>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</si>
  <si>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</si>
  <si>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</si>
  <si>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</si>
  <si>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</si>
  <si>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</si>
  <si>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</si>
  <si>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</si>
  <si>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</si>
  <si>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</si>
  <si>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</si>
  <si>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</si>
  <si>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</si>
  <si>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</si>
  <si>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</si>
  <si>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</si>
  <si>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</si>
  <si>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</si>
  <si>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</si>
  <si>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</si>
  <si>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</si>
  <si>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</si>
  <si>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</si>
  <si>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</si>
  <si>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</si>
  <si>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</si>
  <si>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</si>
  <si>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</si>
  <si>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</si>
  <si>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</si>
  <si>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</si>
  <si>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</si>
  <si>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</si>
  <si>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</si>
  <si>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</si>
  <si>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</si>
  <si>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</si>
  <si>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</si>
  <si>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</si>
  <si>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</si>
  <si>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</si>
  <si>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</si>
  <si>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</si>
  <si>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</si>
  <si>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</si>
  <si>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</si>
  <si>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</si>
  <si>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</si>
  <si>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</si>
  <si>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</si>
  <si>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</si>
  <si>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</si>
  <si>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</si>
  <si>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</si>
  <si>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</si>
  <si>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</si>
  <si>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</si>
  <si>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</si>
  <si>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</si>
  <si>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</si>
  <si>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</si>
  <si>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</si>
  <si>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</si>
  <si>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</si>
  <si>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</si>
  <si>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</si>
  <si>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</si>
  <si>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</si>
  <si>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</si>
  <si>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</si>
  <si>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</si>
  <si>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</si>
  <si>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</si>
  <si>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</si>
  <si>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</si>
  <si>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</si>
  <si>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</si>
  <si>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</si>
  <si>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</si>
  <si>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</si>
  <si>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</si>
  <si>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</si>
  <si>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</si>
  <si>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</si>
  <si>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</si>
  <si>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</si>
  <si>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</si>
  <si>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</si>
  <si>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</si>
  <si>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</si>
  <si>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</si>
  <si>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</si>
  <si>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</si>
  <si>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</si>
  <si>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</si>
  <si>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</si>
  <si>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</si>
  <si>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</si>
  <si>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</si>
  <si>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</si>
  <si>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</si>
  <si>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</si>
  <si>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</si>
  <si>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</si>
  <si>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</si>
  <si>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</si>
  <si>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</si>
  <si>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</si>
  <si>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</si>
  <si>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</si>
  <si>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</si>
  <si>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</si>
  <si>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</si>
  <si>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</si>
  <si>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</si>
  <si>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</si>
  <si>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</si>
  <si>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</si>
  <si>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</si>
  <si>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</si>
  <si>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</si>
  <si>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</si>
  <si>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</si>
  <si>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</si>
  <si>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</si>
  <si>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</si>
  <si>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</si>
  <si>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</si>
  <si>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</si>
  <si>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</si>
  <si>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</si>
  <si>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</si>
  <si>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</si>
  <si>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</si>
  <si>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</si>
  <si>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</si>
  <si>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</si>
  <si>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</si>
  <si>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</si>
  <si>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</si>
  <si>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</si>
  <si>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</si>
  <si>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</si>
  <si>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</si>
  <si>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</si>
  <si>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</si>
  <si>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</si>
  <si>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</si>
  <si>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</si>
  <si>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</si>
  <si>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</si>
  <si>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</si>
  <si>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</si>
  <si>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</si>
  <si>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</si>
  <si>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</si>
  <si>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</si>
  <si>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</si>
  <si>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</si>
  <si>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</si>
  <si>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</si>
  <si>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</si>
  <si>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</si>
  <si>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</si>
  <si>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</si>
  <si>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</si>
  <si>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</si>
  <si>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</si>
  <si>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</si>
  <si>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</si>
  <si>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</si>
  <si>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</si>
  <si>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</si>
  <si>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</si>
  <si>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</si>
  <si>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</si>
  <si>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</si>
  <si>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</si>
  <si>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</si>
  <si>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</si>
  <si>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</si>
  <si>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</si>
  <si>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</si>
  <si>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</si>
  <si>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</si>
  <si>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</si>
  <si>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</si>
  <si>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</si>
  <si>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</si>
  <si>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</si>
  <si>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</si>
  <si>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</si>
  <si>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</si>
  <si>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</si>
  <si>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</si>
  <si>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</si>
  <si>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</si>
  <si>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</si>
  <si>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</si>
  <si>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</si>
  <si>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</si>
  <si>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</si>
  <si>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</si>
  <si>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</si>
  <si>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</si>
  <si>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</si>
  <si>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</si>
  <si>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</si>
  <si>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</si>
  <si>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</si>
  <si>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</si>
  <si>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</si>
  <si>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</si>
  <si>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</si>
  <si>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</si>
  <si>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</si>
  <si>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</si>
  <si>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</si>
  <si>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</si>
  <si>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</si>
  <si>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</si>
  <si>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</si>
  <si>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</si>
  <si>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</si>
  <si>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</si>
  <si>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</si>
  <si>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</si>
  <si>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</si>
  <si>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</si>
  <si>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</si>
  <si>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</si>
  <si>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</si>
  <si>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</si>
  <si>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</si>
  <si>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</si>
  <si>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</si>
  <si>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</si>
  <si>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</si>
  <si>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</si>
  <si>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</si>
  <si>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</si>
  <si>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</si>
  <si>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</si>
  <si>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</si>
  <si>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</si>
  <si>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</si>
  <si>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</si>
  <si>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</si>
  <si>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</si>
  <si>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</si>
  <si>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</si>
  <si>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</si>
  <si>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</si>
  <si>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</si>
  <si>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</si>
  <si>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</si>
  <si>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</si>
  <si>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</si>
  <si>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</si>
  <si>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</si>
  <si>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</si>
  <si>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</si>
  <si>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</si>
  <si>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</si>
  <si>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</si>
  <si>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</si>
  <si>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</si>
  <si>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</si>
  <si>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</si>
  <si>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</si>
  <si>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</si>
  <si>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</si>
  <si>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</si>
  <si>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</si>
  <si>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</si>
  <si>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</si>
  <si>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</si>
  <si>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</si>
  <si>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</si>
  <si>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</si>
  <si>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</si>
  <si>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</si>
  <si>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</si>
  <si>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</si>
  <si>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</si>
  <si>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</si>
  <si>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</si>
  <si>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</si>
  <si>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</si>
  <si>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</si>
  <si>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</si>
  <si>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</si>
  <si>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</si>
  <si>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</si>
  <si>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</si>
  <si>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</si>
  <si>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</si>
  <si>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</si>
  <si>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</si>
  <si>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</si>
  <si>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</si>
  <si>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</si>
  <si>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</si>
  <si>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</si>
  <si>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</si>
  <si>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</si>
  <si>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</si>
  <si>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</si>
  <si>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</si>
  <si>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</si>
  <si>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</si>
  <si>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</si>
  <si>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</si>
  <si>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</si>
  <si>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</si>
  <si>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</si>
  <si>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</si>
  <si>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</si>
  <si>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</si>
  <si>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</si>
  <si>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</si>
  <si>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</si>
  <si>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</si>
  <si>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</si>
  <si>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</si>
  <si>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</si>
  <si>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</si>
  <si>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</si>
  <si>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</si>
  <si>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</si>
  <si>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</si>
  <si>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</si>
  <si>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</si>
  <si>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</si>
  <si>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</si>
  <si>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</si>
  <si>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</si>
  <si>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</si>
  <si>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</si>
  <si>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</si>
  <si>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</si>
  <si>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</si>
  <si>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</si>
  <si>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</si>
  <si>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</si>
  <si>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</si>
  <si>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</si>
  <si>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</si>
  <si>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</si>
  <si>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</si>
  <si>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</si>
  <si>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</si>
  <si>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</si>
  <si>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</si>
  <si>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</si>
  <si>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</si>
  <si>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</si>
  <si>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</si>
  <si>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</si>
  <si>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</si>
  <si>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</si>
  <si>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</si>
  <si>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</si>
  <si>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</si>
  <si>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</si>
  <si>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</si>
  <si>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</si>
  <si>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</si>
  <si>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</si>
  <si>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</si>
  <si>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</si>
  <si>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</si>
  <si>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</si>
  <si>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</si>
  <si>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</si>
  <si>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</si>
  <si>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</si>
  <si>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</si>
  <si>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</si>
  <si>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</si>
  <si>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</si>
  <si>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</si>
  <si>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</si>
  <si>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</si>
  <si>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</si>
  <si>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</si>
  <si>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</si>
  <si>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</si>
  <si>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</si>
  <si>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</si>
  <si>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</si>
  <si>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</si>
  <si>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</si>
  <si>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</si>
  <si>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</si>
  <si>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</si>
  <si>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</si>
  <si>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</si>
  <si>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</si>
  <si>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</si>
  <si>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</si>
  <si>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</si>
  <si>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</si>
  <si>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</si>
  <si>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</si>
  <si>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</si>
  <si>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</si>
  <si>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</si>
  <si>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</si>
  <si>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</si>
  <si>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</si>
  <si>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</si>
  <si>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</si>
  <si>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</si>
  <si>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</si>
  <si>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</si>
  <si>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</si>
  <si>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</si>
  <si>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</si>
  <si>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</si>
  <si>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</si>
  <si>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</si>
  <si>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</si>
  <si>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</si>
  <si>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</si>
  <si>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</si>
  <si>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</si>
  <si>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</si>
  <si>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</si>
  <si>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</si>
  <si>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</si>
  <si>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</si>
  <si>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</si>
  <si>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</si>
  <si>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</si>
  <si>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</si>
  <si>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</si>
  <si>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</si>
  <si>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</si>
  <si>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</si>
  <si>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</si>
  <si>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</si>
  <si>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</si>
  <si>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</si>
  <si>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</si>
  <si>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</si>
  <si>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</si>
  <si>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</si>
  <si>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</si>
  <si>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</si>
  <si>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</si>
  <si>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</si>
  <si>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</si>
  <si>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</si>
  <si>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</si>
  <si>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</si>
  <si>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</si>
  <si>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</si>
  <si>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</si>
  <si>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</si>
  <si>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</si>
  <si>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</si>
  <si>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</si>
  <si>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</si>
  <si>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</si>
  <si>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</si>
  <si>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</si>
  <si>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</si>
  <si>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</si>
  <si>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</si>
  <si>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</si>
  <si>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</si>
  <si>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</si>
  <si>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</si>
  <si>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</si>
  <si>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</si>
  <si>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</si>
  <si>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</si>
  <si>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</si>
  <si>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</si>
  <si>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</si>
  <si>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</si>
  <si>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</si>
  <si>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</si>
  <si>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</si>
  <si>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</si>
  <si>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</si>
  <si>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</si>
  <si>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</si>
  <si>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</si>
  <si>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</si>
  <si>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</si>
  <si>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</si>
  <si>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</si>
  <si>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</si>
  <si>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</si>
  <si>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</si>
  <si>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</si>
  <si>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</si>
  <si>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</si>
  <si>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</si>
  <si>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</si>
  <si>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</si>
  <si>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</si>
  <si>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</si>
  <si>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</si>
  <si>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</si>
  <si>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</si>
  <si>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</si>
  <si>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</si>
  <si>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</si>
  <si>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</si>
  <si>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</si>
  <si>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</si>
  <si>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</si>
  <si>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</si>
  <si>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</si>
  <si>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</si>
  <si>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</si>
  <si>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</si>
  <si>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</si>
  <si>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</si>
  <si>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</si>
  <si>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</si>
  <si>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</si>
  <si>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</si>
  <si>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</si>
  <si>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</si>
  <si>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</si>
  <si>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</si>
  <si>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</si>
  <si>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</si>
  <si>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</si>
  <si>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</si>
  <si>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</si>
  <si>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</si>
  <si>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</si>
  <si>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</si>
  <si>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</si>
  <si>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</si>
  <si>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</si>
  <si>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</si>
  <si>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</si>
  <si>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</si>
  <si>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</si>
  <si>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</si>
  <si>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</si>
  <si>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</si>
  <si>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</si>
  <si>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</si>
  <si>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</si>
  <si>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</si>
  <si>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</si>
  <si>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</si>
  <si>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</si>
  <si>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</si>
  <si>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</si>
  <si>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</si>
  <si>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</si>
  <si>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</si>
  <si>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</si>
  <si>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</si>
  <si>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</si>
  <si>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</si>
  <si>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</si>
  <si>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</si>
  <si>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</si>
  <si>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</si>
  <si>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</si>
  <si>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</si>
  <si>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</si>
  <si>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</si>
  <si>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</si>
  <si>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</si>
  <si>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</si>
  <si>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</si>
  <si>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</si>
  <si>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</si>
  <si>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</si>
  <si>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</si>
  <si>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</si>
  <si>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</si>
  <si>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</si>
  <si>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</si>
  <si>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</si>
  <si>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</si>
  <si>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</si>
  <si>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</si>
  <si>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</si>
  <si>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</si>
  <si>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</si>
  <si>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</si>
  <si>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</si>
  <si>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</si>
  <si>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</si>
  <si>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</si>
  <si>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</si>
  <si>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</si>
  <si>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</si>
  <si>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</si>
  <si>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</si>
  <si>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</si>
  <si>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</si>
  <si>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</si>
  <si>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</si>
  <si>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</si>
  <si>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</si>
  <si>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</si>
  <si>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</si>
  <si>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</si>
  <si>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</si>
  <si>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</si>
  <si>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</si>
  <si>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</si>
  <si>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</si>
  <si>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</si>
  <si>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</si>
  <si>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</si>
  <si>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</si>
  <si>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</si>
  <si>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</si>
  <si>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</si>
  <si>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</si>
  <si>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</si>
  <si>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</si>
  <si>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</si>
  <si>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</si>
  <si>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</si>
  <si>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</si>
  <si>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</si>
  <si>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</si>
  <si>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</si>
  <si>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</si>
  <si>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</si>
  <si>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</si>
  <si>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</si>
  <si>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</si>
  <si>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</si>
  <si>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</si>
  <si>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</si>
  <si>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</si>
  <si>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</si>
  <si>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</si>
  <si>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</si>
  <si>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</si>
  <si>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</si>
  <si>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</si>
  <si>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</si>
  <si>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</si>
  <si>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</si>
  <si>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</si>
  <si>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</si>
  <si>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</si>
  <si>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</si>
  <si>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</si>
  <si>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</si>
  <si>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</si>
  <si>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</si>
  <si>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</si>
  <si>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</si>
  <si>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</si>
  <si>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</si>
  <si>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</si>
  <si>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</si>
  <si>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</si>
  <si>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</si>
  <si>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</si>
  <si>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</si>
  <si>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</si>
  <si>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</si>
  <si>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</si>
  <si>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</si>
  <si>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</si>
  <si>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</si>
  <si>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</si>
  <si>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</si>
  <si>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</si>
  <si>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</si>
  <si>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</si>
  <si>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</si>
  <si>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</si>
  <si>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</si>
  <si>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</si>
  <si>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</si>
  <si>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</si>
  <si>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</si>
  <si>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</si>
  <si>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</si>
  <si>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</si>
  <si>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</si>
  <si>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</si>
  <si>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</si>
  <si>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</si>
  <si>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</si>
  <si>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</si>
  <si>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</si>
  <si>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</si>
  <si>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</si>
  <si>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</si>
  <si>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</si>
  <si>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</si>
  <si>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</si>
  <si>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</si>
  <si>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</si>
  <si>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</si>
  <si>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</si>
  <si>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</si>
  <si>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</si>
  <si>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</si>
  <si>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</si>
  <si>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</si>
  <si>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</si>
  <si>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</si>
  <si>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</si>
  <si>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</si>
  <si>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</si>
  <si>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</si>
  <si>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</si>
  <si>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</si>
  <si>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</si>
  <si>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</si>
  <si>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</si>
  <si>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</si>
  <si>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</si>
  <si>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</si>
  <si>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</si>
  <si>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</si>
  <si>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</si>
  <si>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</si>
  <si>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</si>
  <si>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</si>
  <si>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</si>
  <si>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</si>
  <si>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</si>
  <si>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</si>
  <si>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</si>
  <si>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</si>
  <si>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</si>
  <si>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</si>
  <si>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</si>
  <si>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</si>
  <si>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</si>
  <si>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</si>
  <si>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</si>
  <si>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</si>
  <si>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</si>
  <si>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</si>
  <si>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</si>
  <si>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</si>
  <si>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</si>
  <si>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</si>
  <si>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</si>
  <si>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</si>
  <si>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</si>
  <si>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</si>
  <si>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</si>
  <si>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</si>
  <si>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</si>
  <si>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</si>
  <si>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</si>
  <si>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</si>
  <si>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</si>
  <si>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</si>
  <si>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</si>
  <si>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</si>
  <si>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</si>
  <si>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</si>
  <si>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</si>
  <si>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</si>
  <si>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</si>
  <si>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</si>
  <si>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</si>
  <si>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</si>
  <si>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</si>
  <si>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</si>
  <si>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</si>
  <si>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</si>
  <si>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</si>
  <si>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</si>
  <si>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</si>
  <si>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</si>
  <si>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</si>
  <si>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</si>
  <si>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</si>
  <si>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</si>
  <si>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</si>
  <si>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</si>
  <si>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</si>
  <si>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</si>
  <si>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</si>
  <si>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</si>
  <si>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</si>
  <si>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</si>
  <si>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</si>
  <si>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</si>
  <si>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</si>
  <si>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</si>
  <si>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</si>
  <si>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</si>
  <si>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</si>
  <si>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</si>
  <si>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</si>
  <si>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</si>
  <si>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</si>
  <si>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</si>
  <si>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</si>
  <si>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</si>
  <si>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</si>
  <si>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</si>
  <si>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</si>
  <si>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</si>
  <si>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</si>
  <si>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</si>
  <si>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</si>
  <si>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</si>
  <si>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</si>
  <si>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</si>
  <si>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</si>
  <si>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</si>
  <si>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</si>
  <si>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</si>
  <si>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</si>
  <si>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</si>
  <si>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</si>
  <si>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</si>
  <si>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</si>
  <si>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</si>
  <si>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</si>
  <si>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</si>
  <si>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</si>
  <si>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</si>
  <si>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</si>
  <si>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</si>
  <si>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</si>
  <si>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</si>
  <si>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</si>
  <si>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</si>
  <si>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</si>
  <si>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</si>
  <si>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</si>
  <si>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</si>
  <si>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</si>
  <si>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</si>
  <si>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</si>
  <si>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</si>
  <si>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</si>
  <si>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</si>
  <si>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</si>
  <si>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</si>
  <si>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</si>
  <si>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</si>
  <si>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</si>
  <si>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</si>
  <si>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</si>
  <si>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</si>
  <si>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</si>
  <si>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</si>
  <si>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</si>
  <si>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</si>
  <si>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</si>
  <si>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</si>
  <si>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</si>
  <si>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</si>
  <si>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</si>
  <si>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</si>
  <si>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</si>
  <si>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</si>
  <si>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</si>
  <si>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</si>
  <si>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</si>
  <si>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</si>
  <si>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</si>
  <si>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</si>
  <si>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</si>
  <si>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</si>
  <si>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</si>
  <si>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</si>
  <si>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</si>
  <si>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</si>
  <si>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</si>
  <si>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</si>
  <si>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</si>
  <si>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</si>
  <si>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</si>
  <si>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</si>
  <si>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</si>
  <si>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</si>
  <si>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</si>
  <si>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</si>
  <si>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</si>
  <si>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</si>
  <si>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</si>
  <si>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</si>
  <si>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</si>
  <si>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</si>
  <si>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</si>
  <si>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</si>
  <si>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</si>
  <si>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</si>
  <si>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</si>
  <si>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</si>
  <si>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</si>
  <si>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</si>
  <si>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</si>
  <si>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</si>
  <si>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</si>
  <si>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</si>
  <si>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</si>
  <si>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</si>
  <si>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</si>
  <si>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</si>
  <si>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</si>
  <si>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</si>
  <si>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</si>
  <si>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</si>
  <si>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</si>
  <si>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</si>
  <si>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</si>
  <si>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</si>
  <si>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</si>
  <si>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</si>
  <si>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</si>
  <si>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</si>
  <si>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</si>
  <si>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</si>
  <si>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</si>
  <si>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</si>
  <si>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</si>
  <si>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</si>
  <si>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</si>
  <si>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</si>
  <si>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</si>
  <si>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</si>
  <si>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</si>
  <si>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</si>
  <si>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</si>
  <si>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</si>
  <si>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</si>
  <si>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</si>
  <si>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</si>
  <si>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</si>
  <si>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</si>
  <si>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</si>
  <si>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</si>
  <si>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</si>
  <si>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</si>
  <si>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</si>
  <si>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</si>
  <si>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</si>
  <si>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</si>
  <si>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</si>
  <si>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</si>
  <si>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</si>
  <si>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</si>
  <si>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</si>
  <si>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</si>
  <si>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</si>
  <si>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</si>
  <si>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</si>
  <si>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</si>
  <si>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</si>
  <si>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</si>
  <si>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</si>
  <si>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</si>
  <si>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</si>
  <si>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</si>
  <si>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</si>
  <si>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</si>
  <si>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</si>
  <si>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</si>
  <si>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</si>
  <si>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</si>
  <si>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</si>
  <si>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</si>
  <si>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</si>
  <si>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</si>
  <si>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</si>
  <si>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</si>
  <si>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</si>
  <si>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</si>
  <si>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</si>
  <si>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</si>
  <si>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</si>
  <si>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</si>
  <si>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</si>
  <si>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</si>
  <si>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</si>
  <si>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</si>
  <si>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</si>
  <si>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</si>
  <si>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</si>
  <si>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</si>
  <si>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</si>
  <si>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</si>
  <si>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</si>
  <si>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</si>
  <si>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</si>
  <si>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</si>
  <si>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</si>
  <si>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</si>
  <si>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</si>
  <si>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</si>
  <si>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</si>
  <si>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</si>
  <si>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</si>
  <si>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</si>
  <si>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</si>
  <si>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</si>
  <si>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</si>
  <si>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</si>
  <si>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</si>
  <si>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</si>
  <si>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</si>
  <si>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</si>
  <si>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</si>
  <si>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</si>
  <si>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</si>
  <si>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</si>
  <si>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</si>
  <si>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</si>
  <si>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</si>
  <si>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</si>
  <si>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</si>
  <si>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</si>
  <si>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</si>
  <si>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</si>
  <si>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</si>
  <si>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</si>
  <si>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</si>
  <si>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</si>
  <si>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</si>
  <si>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</si>
  <si>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</si>
  <si>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</si>
  <si>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</si>
  <si>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</si>
  <si>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</si>
  <si>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</si>
  <si>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</si>
  <si>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</si>
  <si>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</si>
  <si>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</si>
  <si>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</si>
  <si>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</si>
  <si>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</si>
  <si>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</si>
  <si>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</si>
  <si>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</si>
  <si>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</si>
  <si>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</si>
  <si>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</si>
  <si>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</si>
  <si>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</si>
  <si>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</si>
  <si>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</si>
  <si>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</si>
  <si>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</si>
  <si>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</si>
  <si>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</si>
  <si>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</si>
  <si>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</si>
  <si>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</si>
  <si>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</si>
  <si>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</si>
  <si>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</si>
  <si>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</si>
  <si>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</si>
  <si>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</si>
  <si>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</si>
  <si>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</si>
  <si>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</si>
  <si>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</si>
  <si>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</si>
  <si>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</si>
  <si>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</si>
  <si>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</si>
  <si>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</si>
  <si>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</si>
  <si>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</si>
  <si>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</si>
  <si>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</si>
  <si>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</si>
  <si>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</si>
  <si>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</si>
  <si>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</si>
  <si>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</si>
  <si>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</si>
  <si>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</si>
  <si>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</si>
  <si>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</si>
  <si>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</si>
  <si>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</si>
  <si>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</si>
  <si>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</si>
  <si>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</si>
  <si>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</si>
  <si>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</si>
  <si>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</si>
  <si>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</si>
  <si>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</si>
  <si>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</si>
  <si>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</si>
  <si>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</si>
  <si>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</si>
  <si>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</si>
  <si>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</si>
  <si>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</si>
  <si>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</si>
  <si>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</si>
  <si>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</si>
  <si>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</si>
  <si>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</si>
  <si>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</si>
  <si>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</si>
  <si>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</si>
  <si>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</si>
  <si>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</si>
  <si>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</si>
  <si>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</si>
  <si>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</si>
  <si>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</si>
  <si>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</si>
  <si>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</si>
  <si>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</si>
  <si>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</si>
  <si>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</si>
  <si>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</si>
  <si>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</si>
  <si>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</si>
  <si>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</si>
  <si>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</si>
  <si>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</si>
  <si>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</si>
  <si>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</si>
  <si>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</si>
  <si>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</si>
  <si>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</si>
  <si>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</si>
  <si>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</si>
  <si>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</si>
  <si>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</si>
  <si>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</si>
  <si>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</si>
  <si>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</si>
  <si>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</si>
  <si>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</si>
  <si>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</si>
  <si>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</si>
  <si>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</si>
  <si>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</si>
  <si>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</si>
  <si>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</si>
  <si>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</si>
  <si>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</si>
  <si>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</si>
  <si>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</si>
  <si>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</si>
  <si>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</si>
  <si>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</si>
  <si>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</si>
  <si>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</si>
  <si>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</si>
  <si>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</si>
  <si>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</si>
  <si>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</si>
  <si>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</si>
  <si>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</si>
  <si>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</si>
  <si>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</si>
  <si>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</si>
  <si>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</si>
  <si>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</si>
  <si>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</si>
  <si>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</si>
  <si>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</si>
  <si>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</si>
  <si>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</si>
  <si>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</si>
  <si>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</si>
  <si>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</si>
  <si>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</si>
  <si>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</si>
  <si>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</si>
  <si>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</si>
  <si>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</si>
  <si>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</si>
  <si>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</si>
  <si>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</si>
  <si>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</si>
  <si>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</si>
  <si>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</si>
  <si>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</si>
  <si>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</si>
  <si>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</si>
  <si>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</si>
  <si>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</si>
  <si>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</si>
  <si>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</si>
  <si>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</si>
  <si>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</si>
  <si>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</si>
  <si>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</si>
  <si>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</si>
  <si>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</si>
  <si>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</si>
  <si>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</si>
  <si>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</si>
  <si>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</si>
  <si>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</si>
  <si>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</si>
  <si>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</si>
  <si>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</si>
  <si>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</si>
  <si>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</si>
  <si>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</si>
  <si>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</si>
  <si>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</si>
  <si>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</si>
  <si>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</si>
  <si>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</si>
  <si>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</si>
  <si>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</si>
  <si>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</si>
  <si>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</si>
  <si>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</si>
  <si>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</si>
  <si>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</si>
  <si>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</si>
  <si>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</si>
  <si>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</si>
  <si>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</si>
  <si>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</si>
  <si>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</si>
  <si>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</si>
  <si>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</si>
  <si>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</si>
  <si>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</si>
  <si>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</si>
  <si>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</si>
  <si>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</si>
  <si>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</si>
  <si>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</si>
  <si>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</si>
  <si>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</si>
  <si>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</si>
  <si>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</si>
  <si>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</si>
  <si>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</si>
  <si>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</si>
  <si>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</si>
  <si>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</si>
  <si>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</si>
  <si>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</si>
  <si>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</si>
  <si>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</si>
  <si>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</si>
  <si>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</si>
  <si>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</si>
  <si>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</si>
  <si>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</si>
  <si>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</si>
  <si>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</si>
  <si>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</si>
  <si>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</si>
  <si>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</si>
  <si>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</si>
  <si>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</si>
  <si>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</si>
  <si>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</si>
  <si>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</si>
  <si>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</si>
  <si>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</si>
  <si>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</si>
  <si>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</si>
  <si>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</si>
  <si>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</si>
  <si>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</si>
  <si>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</si>
  <si>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</si>
  <si>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</si>
  <si>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</si>
  <si>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</si>
  <si>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</si>
  <si>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</si>
  <si>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</si>
  <si>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</si>
  <si>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</si>
  <si>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</si>
  <si>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</si>
  <si>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</si>
  <si>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</si>
  <si>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</si>
  <si>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</si>
  <si>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</si>
  <si>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</si>
  <si>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</si>
  <si>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</si>
  <si>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</si>
  <si>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</si>
  <si>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</si>
  <si>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</si>
  <si>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</si>
  <si>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</si>
  <si>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</si>
  <si>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</si>
  <si>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</si>
  <si>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</si>
  <si>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</si>
  <si>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</si>
  <si>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</si>
  <si>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</si>
  <si>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</si>
  <si>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</si>
  <si>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</si>
  <si>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</si>
  <si>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</si>
  <si>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</si>
  <si>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</si>
  <si>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</si>
  <si>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</si>
  <si>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</si>
  <si>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</si>
  <si>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</si>
  <si>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</si>
  <si>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</si>
  <si>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</si>
  <si>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</si>
  <si>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</si>
  <si>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</si>
  <si>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</si>
  <si>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</si>
  <si>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</si>
  <si>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</si>
  <si>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</si>
  <si>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</si>
  <si>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</si>
  <si>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</si>
  <si>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</si>
  <si>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</si>
  <si>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</si>
  <si>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</si>
  <si>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</si>
  <si>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</si>
  <si>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</si>
  <si>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</si>
  <si>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</si>
  <si>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</si>
  <si>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</si>
  <si>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</si>
  <si>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</si>
  <si>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</si>
  <si>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</si>
  <si>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</si>
  <si>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</si>
  <si>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</si>
  <si>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</si>
  <si>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</si>
  <si>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</si>
  <si>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</si>
  <si>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</si>
  <si>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</si>
  <si>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</si>
  <si>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</si>
  <si>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</si>
  <si>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</si>
  <si>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</si>
  <si>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</si>
  <si>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</si>
  <si>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</si>
  <si>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</si>
  <si>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</si>
  <si>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</si>
  <si>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</si>
  <si>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</si>
  <si>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</si>
  <si>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</si>
  <si>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</si>
  <si>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</si>
  <si>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</si>
  <si>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</si>
  <si>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</si>
  <si>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</si>
  <si>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</si>
  <si>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</si>
  <si>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</si>
  <si>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</si>
  <si>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</si>
  <si>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</si>
  <si>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</si>
  <si>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</si>
  <si>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</si>
  <si>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</si>
  <si>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</si>
  <si>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</si>
  <si>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</si>
  <si>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</si>
  <si>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</si>
  <si>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</si>
  <si>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</si>
  <si>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</si>
  <si>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</si>
  <si>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</si>
  <si>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</si>
  <si>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</si>
  <si>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</si>
  <si>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</si>
  <si>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</si>
  <si>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</si>
  <si>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</si>
  <si>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</si>
  <si>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</si>
  <si>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</si>
  <si>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</si>
  <si>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</si>
  <si>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</si>
  <si>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</si>
  <si>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</si>
  <si>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</si>
  <si>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</si>
  <si>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</si>
  <si>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</si>
  <si>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</si>
  <si>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</si>
  <si>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</si>
  <si>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</si>
  <si>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</si>
  <si>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</si>
  <si>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</si>
  <si>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</si>
  <si>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</si>
  <si>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</si>
  <si>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</si>
  <si>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</si>
  <si>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</si>
  <si>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</si>
  <si>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</si>
  <si>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</si>
  <si>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</si>
  <si>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</si>
  <si>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</si>
  <si>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</si>
  <si>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</si>
  <si>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</si>
  <si>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</si>
  <si>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</si>
  <si>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</si>
  <si>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</si>
  <si>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</si>
  <si>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</si>
  <si>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</si>
  <si>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</si>
  <si>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</si>
  <si>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</si>
  <si>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</si>
  <si>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</si>
  <si>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</si>
  <si>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</si>
  <si>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</si>
  <si>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</si>
  <si>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</si>
  <si>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</si>
  <si>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</si>
  <si>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</si>
  <si>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</si>
  <si>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</si>
  <si>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</si>
  <si>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</si>
  <si>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</si>
  <si>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</si>
  <si>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</si>
  <si>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</si>
  <si>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</si>
  <si>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</si>
  <si>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</si>
  <si>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</si>
  <si>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</si>
  <si>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</si>
  <si>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</si>
  <si>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</si>
  <si>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</si>
  <si>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</si>
  <si>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</si>
  <si>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</si>
  <si>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</si>
  <si>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</si>
  <si>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</si>
  <si>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</si>
  <si>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</si>
  <si>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</si>
  <si>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</si>
  <si>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</si>
  <si>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</si>
  <si>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</si>
  <si>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</si>
  <si>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</si>
  <si>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</si>
  <si>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</si>
  <si>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</si>
  <si>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</si>
  <si>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</si>
  <si>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</si>
  <si>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</si>
  <si>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</si>
  <si>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</si>
  <si>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</si>
  <si>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</si>
  <si>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</si>
  <si>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</si>
  <si>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</si>
  <si>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</si>
  <si>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</si>
  <si>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</si>
  <si>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</si>
  <si>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</si>
  <si>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</si>
  <si>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</si>
  <si>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</si>
  <si>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</si>
  <si>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</si>
  <si>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</si>
  <si>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</si>
  <si>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</si>
  <si>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</si>
  <si>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</si>
  <si>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</si>
  <si>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</si>
  <si>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</si>
  <si>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</si>
  <si>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</si>
  <si>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</si>
  <si>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</si>
  <si>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</si>
  <si>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</si>
  <si>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</si>
  <si>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</si>
  <si>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</si>
  <si>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</si>
  <si>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</si>
  <si>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</si>
  <si>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</si>
  <si>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</si>
  <si>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</si>
  <si>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</si>
  <si>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</si>
  <si>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</si>
  <si>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</si>
  <si>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</si>
  <si>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</si>
  <si>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</si>
  <si>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</si>
  <si>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</si>
  <si>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</si>
  <si>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</si>
  <si>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</si>
  <si>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</si>
  <si>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</si>
  <si>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</si>
  <si>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</si>
  <si>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</si>
  <si>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</si>
  <si>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</si>
  <si>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</si>
  <si>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</si>
  <si>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</si>
  <si>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</si>
  <si>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</si>
  <si>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</si>
  <si>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</si>
  <si>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</si>
  <si>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</si>
  <si>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</si>
  <si>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</si>
  <si>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</si>
  <si>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</si>
  <si>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</si>
  <si>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</si>
  <si>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</si>
  <si>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</si>
  <si>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</si>
  <si>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</si>
  <si>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</si>
  <si>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</si>
  <si>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</si>
  <si>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</si>
  <si>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</si>
  <si>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</si>
  <si>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</si>
  <si>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</si>
  <si>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</si>
  <si>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</si>
  <si>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</si>
  <si>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</si>
  <si>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</si>
  <si>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</si>
  <si>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</si>
  <si>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</si>
  <si>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</si>
  <si>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</si>
  <si>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</si>
  <si>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</si>
  <si>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</si>
  <si>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</si>
  <si>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</si>
  <si>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</si>
  <si>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</si>
  <si>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</si>
  <si>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</si>
  <si>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</si>
  <si>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</si>
  <si>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</si>
  <si>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</si>
  <si>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</si>
  <si>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</si>
  <si>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</si>
  <si>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</si>
  <si>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</si>
  <si>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</si>
  <si>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</si>
  <si>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</si>
  <si>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</si>
  <si>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</si>
  <si>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</si>
  <si>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</si>
  <si>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</si>
  <si>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</si>
  <si>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</si>
  <si>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</si>
  <si>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</si>
  <si>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</si>
  <si>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</si>
  <si>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</si>
  <si>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</si>
  <si>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</si>
  <si>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</si>
  <si>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</si>
  <si>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</si>
  <si>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</si>
  <si>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</si>
  <si>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</si>
  <si>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</si>
  <si>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</si>
  <si>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</si>
  <si>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</si>
  <si>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</si>
  <si>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</si>
  <si>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</si>
  <si>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</si>
  <si>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</si>
  <si>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</si>
  <si>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</si>
  <si>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</si>
  <si>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</si>
  <si>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</si>
  <si>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</si>
  <si>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</si>
  <si>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</si>
  <si>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</si>
  <si>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</si>
  <si>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</si>
  <si>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</si>
  <si>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</si>
  <si>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</si>
  <si>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</si>
  <si>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</si>
  <si>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</si>
  <si>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</si>
  <si>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</si>
  <si>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</si>
  <si>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</si>
  <si>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</si>
  <si>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</si>
  <si>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</si>
  <si>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</si>
  <si>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</si>
  <si>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</si>
  <si>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</si>
  <si>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</si>
  <si>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</si>
  <si>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</si>
  <si>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</si>
  <si>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</si>
  <si>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</si>
  <si>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</si>
  <si>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</si>
  <si>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</si>
  <si>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</si>
  <si>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</si>
  <si>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</si>
  <si>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</si>
  <si>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</si>
  <si>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</si>
  <si>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</si>
  <si>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</si>
  <si>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</si>
  <si>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</si>
  <si>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</si>
  <si>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</si>
  <si>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</si>
  <si>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</si>
  <si>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</si>
  <si>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</si>
  <si>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</si>
  <si>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</si>
  <si>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</si>
  <si>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</si>
  <si>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</si>
  <si>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</si>
  <si>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</si>
  <si>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</si>
  <si>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</si>
  <si>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</si>
  <si>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</si>
  <si>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</si>
  <si>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</si>
  <si>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</si>
  <si>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</si>
  <si>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</si>
  <si>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</si>
  <si>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</si>
  <si>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</si>
  <si>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</si>
  <si>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</si>
  <si>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</si>
  <si>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</si>
  <si>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</si>
  <si>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</si>
  <si>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</si>
  <si>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</si>
  <si>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</si>
  <si>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</si>
  <si>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</si>
  <si>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</si>
  <si>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</si>
  <si>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</si>
  <si>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</si>
  <si>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</si>
  <si>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</si>
  <si>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</si>
  <si>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</si>
  <si>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</si>
  <si>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</si>
  <si>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</si>
  <si>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</si>
  <si>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</si>
  <si>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</si>
  <si>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</si>
  <si>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</si>
  <si>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</si>
  <si>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</si>
  <si>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</si>
  <si>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</si>
  <si>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</si>
  <si>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</si>
  <si>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</si>
  <si>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</si>
  <si>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</si>
  <si>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</si>
  <si>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</si>
  <si>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</si>
  <si>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</si>
  <si>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</si>
  <si>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</si>
  <si>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</si>
  <si>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</si>
  <si>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</si>
  <si>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</si>
  <si>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</si>
  <si>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</si>
  <si>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</si>
  <si>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</si>
  <si>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</si>
  <si>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</si>
  <si>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</si>
  <si>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</si>
  <si>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</si>
  <si>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</si>
  <si>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</si>
  <si>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</si>
  <si>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</si>
  <si>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</si>
  <si>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</si>
  <si>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</si>
  <si>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</si>
  <si>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</si>
  <si>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</si>
  <si>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</si>
  <si>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</si>
  <si>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</si>
  <si>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</si>
  <si>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</si>
  <si>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</si>
  <si>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</si>
  <si>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</si>
  <si>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</si>
  <si>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</si>
  <si>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</si>
  <si>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</si>
  <si>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</si>
  <si>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</si>
  <si>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</si>
  <si>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</si>
  <si>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</si>
  <si>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</si>
  <si>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</si>
  <si>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</si>
  <si>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</si>
  <si>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</si>
  <si>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</si>
  <si>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</si>
  <si>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</si>
  <si>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</si>
  <si>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</si>
  <si>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</si>
  <si>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</si>
  <si>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</si>
  <si>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</si>
  <si>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</si>
  <si>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</si>
  <si>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</si>
  <si>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</si>
  <si>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</si>
  <si>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</si>
  <si>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</si>
  <si>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</si>
  <si>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</si>
  <si>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</si>
  <si>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</si>
  <si>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</si>
  <si>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</si>
  <si>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</si>
  <si>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</si>
  <si>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</si>
  <si>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</si>
  <si>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</si>
  <si>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</si>
  <si>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</si>
  <si>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</si>
  <si>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</si>
  <si>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</si>
  <si>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</si>
  <si>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</si>
  <si>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</si>
  <si>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</si>
  <si>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</si>
  <si>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</si>
  <si>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</si>
  <si>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</si>
  <si>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</si>
  <si>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</si>
  <si>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</si>
  <si>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</si>
  <si>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</si>
  <si>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</si>
  <si>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</si>
  <si>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</si>
  <si>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</si>
  <si>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</si>
  <si>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</si>
  <si>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</si>
  <si>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</si>
  <si>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</si>
  <si>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</si>
  <si>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</si>
  <si>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</si>
  <si>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</si>
  <si>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</si>
  <si>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</si>
  <si>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</si>
  <si>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</si>
  <si>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</si>
  <si>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</si>
  <si>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</si>
  <si>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</si>
  <si>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</si>
  <si>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</si>
  <si>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</si>
  <si>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</si>
  <si>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</si>
  <si>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</si>
  <si>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</si>
  <si>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</si>
  <si>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</si>
  <si>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</si>
  <si>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</si>
  <si>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</si>
  <si>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</si>
  <si>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</si>
  <si>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</si>
  <si>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</si>
  <si>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</si>
  <si>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</si>
  <si>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</si>
  <si>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</si>
  <si>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</si>
  <si>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</si>
  <si>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</si>
  <si>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</si>
  <si>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</si>
  <si>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</si>
  <si>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</si>
  <si>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</si>
  <si>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</si>
  <si>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</si>
  <si>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</si>
  <si>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</si>
  <si>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</si>
  <si>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</si>
  <si>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</si>
  <si>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</si>
  <si>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</si>
  <si>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</si>
  <si>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</si>
  <si>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</si>
  <si>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</si>
  <si>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</si>
  <si>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</si>
  <si>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</si>
  <si>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</si>
  <si>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</si>
  <si>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</si>
  <si>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</si>
  <si>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</si>
  <si>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</si>
  <si>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</si>
  <si>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</si>
  <si>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</si>
  <si>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</si>
  <si>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</si>
  <si>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</si>
  <si>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</si>
  <si>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</si>
  <si>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</si>
  <si>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</si>
  <si>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</si>
  <si>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</si>
  <si>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</si>
  <si>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</si>
  <si>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</si>
  <si>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</si>
  <si>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</si>
  <si>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</si>
  <si>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</si>
  <si>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</si>
  <si>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</si>
  <si>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</si>
  <si>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</si>
  <si>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</si>
  <si>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</si>
  <si>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</si>
  <si>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</si>
  <si>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</si>
  <si>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</si>
  <si>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</si>
  <si>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</si>
  <si>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</si>
  <si>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</si>
  <si>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</si>
  <si>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</si>
  <si>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</si>
  <si>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</si>
  <si>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</si>
  <si>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</si>
  <si>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</si>
  <si>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</si>
  <si>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</si>
  <si>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</si>
  <si>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</si>
  <si>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</si>
  <si>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</si>
  <si>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</si>
  <si>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</si>
  <si>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</si>
  <si>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</si>
  <si>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</si>
  <si>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</si>
  <si>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</si>
  <si>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</si>
  <si>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</si>
  <si>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</si>
  <si>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</si>
  <si>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</si>
  <si>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</si>
  <si>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</si>
  <si>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</si>
  <si>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</si>
  <si>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</si>
  <si>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</si>
  <si>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</si>
  <si>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</si>
  <si>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</si>
  <si>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</si>
  <si>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</si>
  <si>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</si>
  <si>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</si>
  <si>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</si>
  <si>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</si>
  <si>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</si>
  <si>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</si>
  <si>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</si>
  <si>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</si>
  <si>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</si>
  <si>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</si>
  <si>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</si>
  <si>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</si>
  <si>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</si>
  <si>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</si>
  <si>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</si>
  <si>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</si>
  <si>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</si>
  <si>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</si>
  <si>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</si>
  <si>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</si>
  <si>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</si>
  <si>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</si>
  <si>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</si>
  <si>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</si>
  <si>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</si>
  <si>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</si>
  <si>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</si>
  <si>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</si>
  <si>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</si>
  <si>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</si>
  <si>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</si>
  <si>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</si>
  <si>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</si>
  <si>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</si>
  <si>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</si>
  <si>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</si>
  <si>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</si>
  <si>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</si>
  <si>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</si>
  <si>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</si>
  <si>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</si>
  <si>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</si>
  <si>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</si>
  <si>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</si>
  <si>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</si>
  <si>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</si>
  <si>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</si>
  <si>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</si>
  <si>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</si>
  <si>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</si>
  <si>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</si>
  <si>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</si>
  <si>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</si>
  <si>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</si>
  <si>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</si>
  <si>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</si>
  <si>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</si>
  <si>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</si>
  <si>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</si>
  <si>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</si>
  <si>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</si>
  <si>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</si>
  <si>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</si>
  <si>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</si>
  <si>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</si>
  <si>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</si>
  <si>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</si>
  <si>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</si>
  <si>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</si>
  <si>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</si>
  <si>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</si>
  <si>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</si>
  <si>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</si>
  <si>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</si>
  <si>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</si>
  <si>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</si>
  <si>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</si>
  <si>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</si>
  <si>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</si>
  <si>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</si>
  <si>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</si>
  <si>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</si>
  <si>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</si>
  <si>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</si>
  <si>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</si>
  <si>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</si>
  <si>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</si>
  <si>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</si>
  <si>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</si>
  <si>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</si>
  <si>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</si>
  <si>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</si>
  <si>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</si>
  <si>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</si>
  <si>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</si>
  <si>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</si>
  <si>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</si>
  <si>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</si>
  <si>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</si>
  <si>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</si>
  <si>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</si>
  <si>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</si>
  <si>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</si>
  <si>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</si>
  <si>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</si>
  <si>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</si>
  <si>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</si>
  <si>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</si>
  <si>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</si>
  <si>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</si>
  <si>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</si>
  <si>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</si>
  <si>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</si>
  <si>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</si>
  <si>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</si>
  <si>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</si>
  <si>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</si>
  <si>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</si>
  <si>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</si>
  <si>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</si>
  <si>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</si>
  <si>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</si>
  <si>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</si>
  <si>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</si>
  <si>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</si>
  <si>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</si>
  <si>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</si>
  <si>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</si>
  <si>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</si>
  <si>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</si>
  <si>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</si>
  <si>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</si>
  <si>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</si>
  <si>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</si>
  <si>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</si>
  <si>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</si>
  <si>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</si>
  <si>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</si>
  <si>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</si>
  <si>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</si>
  <si>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</si>
  <si>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</si>
  <si>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</si>
  <si>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</si>
  <si>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</si>
  <si>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</si>
  <si>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</si>
  <si>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</si>
  <si>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</si>
  <si>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</si>
  <si>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</si>
  <si>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</si>
  <si>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</si>
  <si>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</si>
  <si>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</si>
  <si>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</si>
  <si>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</si>
  <si>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</si>
  <si>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</si>
  <si>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</si>
  <si>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</si>
  <si>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</si>
  <si>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</si>
  <si>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</si>
  <si>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</si>
  <si>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</si>
  <si>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</si>
  <si>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</si>
  <si>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</si>
  <si>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</si>
  <si>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</si>
  <si>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</si>
  <si>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</si>
  <si>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</si>
  <si>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</si>
  <si>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</si>
  <si>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</si>
  <si>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</si>
  <si>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</si>
  <si>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</si>
  <si>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</si>
  <si>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</si>
  <si>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</si>
  <si>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</si>
  <si>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</si>
  <si>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</si>
  <si>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</si>
  <si>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</si>
  <si>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</si>
  <si>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</si>
  <si>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</si>
  <si>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</si>
  <si>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</si>
  <si>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</si>
  <si>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</si>
  <si>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</si>
  <si>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</si>
  <si>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</si>
  <si>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</si>
  <si>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</si>
  <si>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</si>
  <si>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</si>
  <si>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</si>
  <si>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</si>
  <si>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</si>
  <si>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</si>
  <si>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</si>
  <si>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</si>
  <si>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</si>
  <si>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</si>
  <si>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</si>
  <si>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</si>
  <si>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</si>
  <si>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</si>
  <si>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</si>
  <si>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</si>
  <si>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</si>
  <si>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</si>
  <si>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</si>
  <si>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</si>
  <si>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</si>
  <si>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</si>
  <si>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</si>
  <si>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</si>
  <si>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</si>
  <si>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</si>
  <si>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</si>
  <si>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</si>
  <si>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</si>
  <si>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</si>
  <si>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</si>
  <si>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</si>
  <si>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</si>
  <si>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</si>
  <si>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</si>
  <si>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</si>
  <si>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</si>
  <si>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</si>
  <si>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</si>
  <si>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</si>
  <si>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</si>
  <si>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</si>
  <si>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</si>
  <si>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</si>
  <si>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</si>
  <si>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</si>
  <si>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</si>
  <si>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</si>
  <si>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</si>
  <si>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</si>
  <si>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</si>
  <si>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</si>
  <si>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</si>
  <si>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</si>
  <si>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</si>
  <si>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</si>
  <si>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</si>
  <si>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</si>
  <si>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</si>
  <si>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</si>
  <si>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</si>
  <si>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</si>
  <si>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</si>
  <si>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</si>
  <si>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</si>
  <si>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</si>
  <si>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</si>
  <si>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</si>
  <si>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</si>
  <si>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</si>
  <si>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</si>
  <si>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</si>
  <si>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</si>
  <si>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</si>
  <si>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</si>
  <si>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</si>
  <si>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</si>
  <si>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</si>
  <si>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</si>
  <si>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</si>
  <si>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</si>
  <si>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</si>
  <si>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</si>
  <si>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</si>
  <si>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</si>
  <si>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</si>
  <si>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</si>
  <si>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</si>
  <si>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</si>
  <si>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</si>
  <si>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</si>
  <si>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</si>
  <si>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</si>
  <si>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</si>
  <si>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</si>
  <si>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</si>
  <si>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</si>
  <si>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</si>
  <si>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</si>
  <si>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</si>
  <si>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</si>
  <si>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</si>
  <si>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</si>
  <si>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</si>
  <si>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</si>
  <si>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</si>
  <si>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</si>
  <si>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</si>
  <si>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</si>
  <si>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</si>
  <si>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</si>
  <si>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</si>
  <si>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</si>
  <si>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</si>
  <si>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</si>
  <si>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</si>
  <si>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</si>
  <si>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</si>
  <si>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</si>
  <si>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</si>
  <si>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</si>
  <si>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</si>
  <si>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</si>
  <si>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</si>
  <si>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</si>
  <si>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</si>
  <si>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</si>
  <si>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</si>
  <si>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</si>
  <si>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</si>
  <si>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</si>
  <si>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</si>
  <si>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</si>
  <si>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</si>
  <si>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</si>
  <si>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</si>
  <si>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</si>
  <si>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</si>
  <si>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</si>
  <si>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</si>
  <si>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</si>
  <si>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</si>
  <si>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</si>
  <si>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</si>
  <si>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</si>
  <si>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</si>
  <si>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</si>
  <si>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</si>
  <si>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</si>
  <si>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</si>
  <si>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</si>
  <si>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</si>
  <si>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</si>
  <si>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</si>
  <si>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</si>
  <si>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</si>
  <si>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</si>
  <si>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</si>
  <si>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</si>
  <si>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</si>
  <si>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</si>
  <si>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</si>
  <si>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</si>
  <si>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</si>
  <si>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</si>
  <si>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</si>
  <si>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</si>
  <si>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</si>
  <si>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</si>
  <si>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</si>
  <si>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</si>
  <si>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</si>
  <si>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</si>
  <si>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</si>
  <si>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</si>
  <si>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</si>
  <si>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</si>
  <si>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</si>
  <si>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</si>
  <si>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</si>
  <si>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</si>
  <si>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</si>
  <si>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</si>
  <si>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</si>
  <si>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</si>
  <si>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</si>
  <si>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</si>
  <si>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</si>
  <si>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</si>
  <si>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</si>
  <si>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</si>
  <si>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</si>
  <si>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</si>
  <si>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</si>
  <si>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</si>
  <si>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</si>
  <si>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</si>
  <si>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</si>
  <si>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</si>
  <si>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</si>
  <si>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</si>
  <si>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</si>
  <si>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</si>
  <si>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</si>
  <si>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</si>
  <si>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</si>
  <si>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</si>
  <si>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</si>
  <si>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</si>
  <si>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</si>
  <si>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</si>
  <si>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</si>
  <si>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</si>
  <si>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</si>
  <si>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</si>
  <si>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</si>
  <si>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</si>
  <si>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</si>
  <si>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</si>
  <si>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</si>
  <si>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</si>
  <si>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</si>
  <si>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</si>
  <si>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</si>
  <si>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</si>
  <si>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</si>
  <si>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</si>
  <si>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</si>
  <si>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</si>
  <si>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</si>
  <si>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</si>
  <si>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</si>
  <si>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</si>
  <si>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</si>
  <si>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</si>
  <si>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</si>
  <si>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</si>
  <si>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</si>
  <si>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</si>
  <si>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</si>
  <si>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</si>
  <si>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</si>
  <si>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</si>
  <si>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</si>
  <si>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</si>
  <si>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</si>
  <si>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</si>
  <si>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</si>
  <si>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</si>
  <si>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</si>
  <si>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</si>
  <si>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</si>
  <si>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</si>
  <si>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</si>
  <si>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</si>
  <si>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</si>
  <si>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</si>
  <si>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</si>
  <si>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</si>
  <si>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</si>
  <si>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</si>
  <si>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</si>
  <si>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</si>
  <si>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</si>
  <si>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</si>
  <si>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</si>
  <si>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</si>
  <si>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</si>
  <si>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</si>
  <si>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</si>
  <si>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</si>
  <si>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</si>
  <si>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</si>
  <si>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</si>
  <si>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</si>
  <si>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</si>
  <si>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</si>
  <si>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</si>
  <si>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</si>
  <si>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</si>
  <si>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</si>
  <si>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</si>
  <si>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</si>
  <si>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</si>
  <si>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</si>
  <si>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</si>
  <si>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</si>
  <si>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</si>
  <si>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</si>
  <si>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</si>
  <si>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</si>
  <si>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</si>
  <si>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</si>
  <si>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</si>
  <si>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</si>
  <si>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</si>
  <si>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</si>
  <si>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</si>
  <si>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</si>
  <si>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</si>
  <si>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</si>
  <si>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</si>
  <si>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</si>
  <si>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</si>
  <si>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</si>
  <si>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</si>
  <si>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</si>
  <si>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</si>
  <si>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</si>
  <si>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</si>
  <si>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</si>
  <si>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</si>
  <si>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</si>
  <si>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</si>
  <si>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</si>
  <si>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</si>
  <si>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</si>
  <si>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</si>
  <si>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</si>
  <si>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</si>
  <si>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</si>
  <si>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</si>
  <si>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</si>
  <si>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</si>
  <si>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</si>
  <si>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</si>
  <si>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</si>
  <si>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</si>
  <si>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</si>
  <si>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</si>
  <si>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</si>
  <si>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</si>
  <si>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</si>
  <si>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</si>
  <si>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</si>
  <si>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</si>
  <si>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</si>
  <si>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</si>
  <si>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</si>
  <si>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</si>
  <si>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</si>
  <si>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</si>
  <si>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</si>
  <si>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</si>
  <si>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</si>
  <si>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</si>
  <si>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</si>
  <si>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</si>
  <si>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</si>
  <si>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</si>
  <si>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</si>
  <si>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</si>
  <si>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</si>
  <si>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</si>
  <si>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</si>
  <si>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</si>
  <si>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</si>
  <si>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</si>
  <si>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</si>
  <si>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</si>
  <si>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</si>
  <si>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</si>
  <si>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</si>
  <si>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</si>
  <si>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</si>
  <si>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</si>
  <si>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</si>
  <si>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</si>
  <si>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</si>
  <si>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</si>
  <si>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</si>
  <si>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</si>
  <si>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</si>
  <si>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</si>
  <si>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</si>
  <si>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</si>
  <si>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</si>
  <si>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</si>
  <si>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</si>
  <si>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</si>
  <si>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</si>
  <si>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</si>
  <si>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</si>
  <si>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</si>
  <si>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</si>
  <si>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</si>
  <si>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</si>
  <si>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</si>
  <si>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</si>
  <si>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</si>
  <si>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</si>
  <si>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</si>
  <si>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</si>
  <si>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</si>
  <si>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</si>
  <si>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</si>
  <si>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</si>
  <si>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</si>
  <si>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</si>
  <si>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</si>
  <si>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</si>
  <si>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</si>
  <si>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</si>
  <si>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</si>
  <si>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</si>
  <si>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</si>
  <si>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</si>
  <si>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</si>
  <si>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</si>
  <si>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</si>
  <si>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</si>
  <si>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</si>
  <si>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</si>
  <si>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</si>
  <si>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</si>
  <si>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</si>
  <si>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</si>
  <si>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</si>
  <si>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</si>
  <si>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</si>
  <si>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</si>
  <si>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</si>
  <si>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</si>
  <si>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</si>
  <si>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</si>
  <si>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</si>
  <si>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</si>
  <si>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</si>
  <si>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</si>
  <si>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</si>
  <si>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</si>
  <si>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</si>
  <si>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</si>
  <si>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</si>
  <si>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</si>
  <si>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</si>
  <si>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</si>
  <si>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</si>
  <si>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</si>
  <si>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</si>
  <si>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</si>
  <si>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</si>
  <si>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</si>
  <si>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</si>
  <si>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</si>
  <si>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</si>
  <si>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</si>
  <si>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</si>
  <si>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</si>
  <si>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</si>
  <si>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</si>
  <si>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</si>
  <si>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</si>
  <si>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</si>
  <si>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</si>
  <si>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</si>
  <si>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</si>
  <si>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</si>
  <si>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</si>
  <si>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</si>
  <si>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</si>
  <si>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</si>
  <si>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</si>
  <si>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</si>
  <si>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</si>
  <si>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</si>
  <si>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</si>
  <si>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</si>
  <si>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</si>
  <si>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</si>
  <si>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</si>
  <si>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</si>
  <si>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</si>
  <si>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</si>
  <si>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</si>
  <si>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</si>
  <si>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</si>
  <si>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</si>
  <si>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</si>
  <si>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</si>
  <si>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</si>
  <si>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</si>
  <si>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</si>
  <si>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</si>
  <si>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</si>
  <si>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</si>
  <si>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</si>
  <si>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</si>
  <si>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</si>
  <si>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</si>
  <si>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</si>
  <si>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</si>
  <si>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</si>
  <si>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</si>
  <si>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</si>
  <si>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</si>
  <si>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</si>
  <si>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</si>
  <si>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</si>
  <si>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</si>
  <si>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</si>
  <si>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</si>
  <si>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</si>
  <si>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</si>
  <si>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</si>
  <si>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</si>
  <si>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</si>
  <si>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</si>
  <si>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</si>
  <si>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</si>
  <si>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</si>
  <si>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</si>
  <si>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</si>
  <si>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</si>
  <si>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</si>
  <si>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</si>
  <si>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</si>
  <si>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</si>
  <si>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</si>
  <si>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</si>
  <si>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</si>
  <si>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</si>
  <si>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</si>
  <si>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</si>
  <si>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</si>
  <si>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</si>
  <si>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</si>
  <si>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</si>
  <si>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</si>
  <si>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</si>
  <si>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</si>
  <si>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</si>
  <si>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</si>
  <si>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</si>
  <si>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</si>
  <si>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</si>
  <si>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</si>
  <si>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</si>
  <si>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</si>
  <si>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</si>
  <si>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</si>
  <si>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</si>
  <si>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</si>
  <si>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</si>
  <si>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</si>
  <si>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</si>
  <si>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</si>
  <si>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</si>
  <si>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</si>
  <si>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</si>
  <si>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</si>
  <si>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</si>
  <si>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</si>
  <si>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</si>
  <si>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</si>
  <si>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</si>
  <si>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</si>
  <si>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</si>
  <si>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</si>
  <si>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</si>
  <si>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</si>
  <si>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</si>
  <si>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</si>
  <si>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</si>
  <si>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</si>
  <si>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</si>
  <si>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</si>
  <si>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</si>
  <si>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</si>
  <si>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</si>
  <si>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</si>
  <si>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</si>
  <si>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</si>
  <si>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</si>
  <si>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</si>
  <si>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</si>
  <si>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</si>
  <si>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</si>
  <si>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</si>
  <si>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</si>
  <si>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</si>
  <si>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</si>
  <si>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</si>
  <si>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</si>
  <si>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</si>
  <si>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</si>
  <si>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</si>
  <si>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</si>
  <si>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</si>
  <si>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</si>
  <si>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</si>
  <si>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</si>
  <si>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</si>
  <si>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</si>
  <si>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</si>
  <si>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</si>
  <si>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</si>
  <si>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</si>
  <si>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</si>
  <si>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</si>
  <si>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</si>
  <si>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</si>
  <si>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</si>
  <si>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</si>
  <si>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</si>
  <si>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</si>
  <si>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</si>
  <si>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</si>
  <si>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</si>
  <si>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</si>
  <si>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</si>
  <si>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</si>
  <si>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</si>
  <si>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</si>
  <si>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</si>
  <si>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</si>
  <si>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</si>
  <si>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</si>
  <si>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</si>
  <si>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</si>
  <si>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</si>
  <si>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</si>
  <si>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</si>
  <si>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</si>
  <si>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</si>
  <si>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</si>
  <si>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</si>
  <si>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</si>
  <si>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</si>
  <si>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</si>
  <si>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</si>
  <si>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</si>
  <si>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</si>
  <si>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</si>
  <si>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</si>
  <si>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</si>
  <si>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</si>
  <si>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</si>
  <si>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</si>
  <si>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</si>
  <si>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</si>
  <si>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</si>
  <si>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</si>
  <si>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</si>
  <si>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</si>
  <si>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</si>
  <si>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</si>
  <si>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</si>
  <si>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</si>
  <si>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</si>
  <si>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</si>
  <si>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</si>
  <si>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</si>
  <si>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</si>
  <si>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</si>
  <si>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</si>
  <si>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</si>
  <si>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</si>
  <si>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</si>
  <si>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</si>
  <si>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</si>
  <si>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</si>
  <si>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</si>
  <si>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</si>
  <si>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</si>
  <si>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</si>
  <si>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</si>
  <si>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</si>
  <si>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</si>
  <si>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</si>
  <si>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</si>
  <si>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</si>
  <si>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</si>
  <si>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</si>
  <si>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</si>
  <si>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</si>
  <si>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</si>
  <si>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</si>
  <si>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</si>
  <si>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</si>
  <si>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</si>
  <si>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</si>
  <si>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</si>
  <si>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</si>
  <si>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</si>
  <si>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</si>
  <si>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</si>
  <si>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</si>
  <si>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</si>
  <si>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</si>
  <si>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</si>
  <si>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</si>
  <si>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</si>
  <si>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</si>
  <si>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</si>
  <si>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</si>
  <si>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</si>
  <si>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</si>
  <si>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</si>
  <si>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</si>
  <si>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</si>
  <si>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</si>
  <si>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</si>
  <si>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</si>
  <si>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</si>
  <si>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</si>
  <si>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</si>
  <si>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</si>
  <si>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</si>
  <si>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</si>
  <si>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</si>
  <si>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</si>
  <si>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</si>
  <si>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</si>
  <si>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</si>
  <si>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</si>
  <si>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</si>
  <si>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</si>
  <si>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</si>
  <si>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</si>
  <si>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</si>
  <si>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</si>
  <si>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</si>
  <si>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</si>
  <si>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</si>
  <si>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</si>
  <si>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</si>
  <si>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</si>
  <si>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</si>
  <si>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</si>
  <si>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</si>
  <si>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</si>
  <si>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</si>
  <si>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</si>
  <si>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</si>
  <si>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</si>
  <si>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</si>
  <si>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</si>
  <si>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</si>
  <si>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</si>
  <si>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</si>
  <si>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</si>
  <si>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</si>
  <si>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</si>
  <si>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</si>
  <si>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</si>
  <si>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</si>
  <si>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</si>
  <si>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</si>
  <si>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</si>
  <si>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</si>
  <si>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</si>
  <si>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</si>
  <si>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</si>
  <si>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</si>
  <si>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</si>
  <si>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</si>
  <si>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</si>
  <si>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</si>
  <si>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</si>
  <si>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</si>
  <si>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</si>
  <si>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</si>
  <si>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</si>
  <si>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</si>
  <si>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</si>
  <si>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</si>
  <si>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</si>
  <si>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</si>
  <si>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</si>
  <si>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</si>
  <si>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</si>
  <si>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</si>
  <si>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</si>
  <si>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</si>
  <si>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</si>
  <si>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</si>
  <si>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</si>
  <si>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</si>
  <si>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</si>
  <si>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</si>
  <si>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</si>
  <si>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</si>
  <si>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</si>
  <si>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</si>
  <si>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</si>
  <si>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</si>
  <si>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</si>
  <si>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</si>
  <si>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</si>
  <si>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</si>
  <si>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</si>
  <si>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</si>
  <si>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</si>
  <si>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</si>
  <si>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</si>
  <si>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</si>
  <si>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</si>
  <si>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</si>
  <si>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</si>
  <si>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</si>
  <si>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</si>
  <si>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</si>
  <si>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</si>
  <si>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</si>
  <si>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</si>
  <si>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</si>
  <si>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</si>
  <si>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</si>
  <si>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</si>
  <si>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</si>
  <si>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</si>
  <si>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</si>
  <si>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</si>
  <si>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</si>
  <si>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</si>
  <si>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</si>
  <si>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</si>
  <si>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</si>
  <si>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</si>
  <si>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</si>
  <si>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</si>
  <si>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</si>
  <si>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</si>
  <si>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</si>
  <si>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</si>
  <si>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</si>
  <si>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</si>
  <si>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</si>
  <si>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</si>
  <si>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</si>
  <si>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</si>
  <si>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</si>
  <si>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</si>
  <si>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</si>
  <si>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</si>
  <si>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</si>
  <si>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</si>
  <si>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</si>
  <si>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</si>
  <si>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</si>
  <si>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</si>
  <si>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</si>
  <si>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</si>
  <si>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</si>
  <si>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</si>
  <si>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</si>
  <si>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</si>
  <si>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</si>
  <si>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</si>
  <si>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</si>
  <si>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</si>
  <si>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</si>
  <si>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</si>
  <si>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</si>
  <si>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</si>
  <si>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</si>
  <si>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</si>
  <si>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</si>
  <si>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</si>
  <si>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</si>
  <si>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</si>
  <si>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</si>
  <si>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</si>
  <si>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</si>
  <si>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</si>
  <si>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</si>
  <si>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</si>
  <si>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</si>
  <si>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</si>
  <si>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</si>
  <si>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</si>
  <si>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</si>
  <si>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</si>
  <si>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</si>
  <si>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</si>
  <si>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</si>
  <si>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</si>
  <si>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</si>
  <si>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</si>
  <si>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</si>
  <si>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</si>
  <si>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</si>
  <si>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</si>
  <si>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</si>
  <si>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</si>
  <si>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</si>
  <si>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</si>
  <si>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</si>
  <si>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</si>
  <si>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</si>
  <si>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</si>
  <si>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</si>
  <si>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</si>
  <si>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</si>
  <si>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</si>
  <si>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</si>
  <si>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</si>
  <si>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</si>
  <si>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</si>
  <si>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</si>
  <si>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</si>
  <si>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</si>
  <si>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</si>
  <si>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</si>
  <si>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</si>
  <si>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</si>
  <si>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</si>
  <si>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</si>
  <si>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</si>
  <si>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</si>
  <si>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</si>
  <si>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</si>
  <si>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</si>
  <si>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</si>
  <si>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</si>
  <si>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</si>
  <si>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</si>
  <si>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</si>
  <si>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</si>
  <si>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</si>
  <si>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</si>
  <si>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</si>
  <si>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</si>
  <si>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</si>
  <si>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</si>
  <si>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</si>
  <si>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</si>
  <si>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</si>
  <si>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</si>
  <si>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</si>
  <si>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</si>
  <si>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</si>
  <si>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</si>
  <si>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</si>
  <si>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</si>
  <si>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</si>
  <si>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</si>
  <si>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</si>
  <si>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</si>
  <si>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</si>
  <si>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</si>
  <si>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</si>
  <si>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</si>
  <si>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</si>
  <si>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</si>
  <si>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</si>
  <si>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</si>
  <si>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</si>
  <si>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</si>
  <si>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</si>
  <si>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</si>
  <si>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</si>
  <si>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</si>
  <si>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</si>
  <si>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</si>
  <si>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</si>
  <si>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</si>
  <si>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</si>
  <si>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</si>
  <si>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</si>
  <si>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</si>
  <si>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</si>
  <si>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</si>
  <si>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</si>
  <si>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</si>
  <si>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</si>
  <si>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</si>
  <si>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</si>
  <si>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</si>
  <si>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</si>
  <si>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</si>
  <si>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</si>
  <si>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</si>
  <si>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</si>
  <si>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</si>
  <si>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</si>
  <si>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</si>
  <si>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</si>
  <si>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</si>
  <si>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</si>
  <si>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</si>
  <si>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</si>
  <si>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</si>
  <si>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</si>
  <si>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</si>
  <si>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</si>
  <si>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</si>
  <si>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</si>
  <si>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</si>
  <si>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</si>
  <si>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</si>
  <si>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</si>
  <si>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</si>
  <si>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</si>
  <si>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</si>
  <si>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</si>
  <si>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</si>
  <si>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</si>
  <si>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</si>
  <si>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</si>
  <si>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</si>
  <si>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</si>
  <si>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</si>
  <si>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</si>
  <si>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</si>
  <si>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</si>
  <si>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</si>
  <si>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</si>
  <si>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</si>
  <si>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</si>
  <si>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</si>
  <si>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</si>
  <si>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</si>
  <si>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</si>
  <si>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</si>
  <si>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</si>
  <si>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</si>
  <si>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</si>
  <si>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</si>
  <si>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</si>
  <si>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</si>
  <si>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</si>
  <si>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</si>
  <si>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</si>
  <si>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</si>
  <si>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</si>
  <si>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</si>
  <si>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</si>
  <si>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</si>
  <si>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</si>
  <si>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</si>
  <si>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</si>
  <si>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</si>
  <si>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</si>
  <si>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</si>
  <si>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</si>
  <si>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</si>
  <si>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</si>
  <si>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</si>
  <si>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</si>
  <si>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</si>
  <si>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</si>
  <si>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</si>
  <si>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</si>
  <si>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</si>
  <si>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</si>
  <si>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</si>
  <si>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</si>
  <si>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</si>
  <si>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</si>
  <si>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</si>
  <si>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</si>
  <si>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</si>
  <si>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</si>
  <si>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</si>
  <si>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</si>
  <si>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</si>
  <si>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</si>
  <si>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</si>
  <si>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</si>
  <si>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</si>
  <si>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</si>
  <si>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</si>
  <si>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</si>
  <si>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</si>
  <si>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</si>
  <si>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</si>
  <si>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</si>
  <si>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</si>
  <si>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</si>
  <si>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</si>
  <si>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</si>
  <si>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</si>
  <si>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</si>
  <si>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</si>
  <si>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</si>
  <si>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</si>
  <si>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</si>
  <si>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</si>
  <si>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</si>
  <si>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</si>
  <si>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</si>
  <si>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</si>
  <si>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</si>
  <si>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</si>
  <si>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</si>
  <si>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</si>
  <si>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</si>
  <si>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</si>
  <si>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</si>
  <si>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</si>
  <si>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</si>
  <si>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</si>
  <si>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</si>
  <si>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</si>
  <si>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</si>
  <si>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</si>
  <si>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</si>
  <si>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</si>
  <si>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</si>
  <si>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</si>
  <si>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</si>
  <si>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</si>
  <si>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</si>
  <si>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</si>
  <si>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</si>
  <si>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</si>
  <si>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</si>
  <si>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</si>
  <si>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</si>
  <si>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</si>
  <si>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</si>
  <si>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</si>
  <si>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</si>
  <si>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</si>
  <si>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</si>
  <si>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</si>
  <si>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</si>
  <si>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</si>
  <si>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</si>
  <si>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</si>
  <si>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</si>
  <si>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</si>
  <si>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</si>
  <si>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</si>
  <si>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</si>
  <si>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</si>
  <si>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</si>
  <si>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</si>
  <si>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</si>
  <si>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</si>
  <si>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</si>
  <si>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</si>
  <si>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</si>
  <si>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</si>
  <si>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</si>
  <si>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</si>
  <si>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</si>
  <si>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</si>
  <si>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</si>
  <si>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</si>
  <si>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</si>
  <si>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</si>
  <si>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</si>
  <si>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</si>
  <si>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</si>
  <si>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</si>
  <si>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</si>
  <si>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</si>
  <si>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</si>
  <si>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</si>
  <si>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</si>
  <si>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</si>
  <si>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</si>
  <si>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</si>
  <si>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</si>
  <si>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</si>
  <si>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</si>
  <si>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</si>
  <si>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</si>
  <si>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</si>
  <si>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</si>
  <si>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</si>
  <si>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</si>
  <si>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</si>
  <si>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</si>
  <si>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</si>
  <si>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</si>
  <si>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</si>
  <si>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</si>
  <si>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</si>
  <si>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</si>
  <si>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</si>
  <si>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</si>
  <si>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</si>
  <si>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</si>
  <si>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</si>
  <si>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</si>
  <si>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</si>
  <si>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</si>
  <si>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</si>
  <si>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</si>
  <si>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</si>
  <si>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</si>
  <si>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</si>
  <si>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</si>
  <si>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</si>
  <si>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</si>
  <si>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</si>
  <si>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</si>
  <si>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</si>
  <si>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</si>
  <si>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</si>
  <si>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</si>
  <si>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</si>
  <si>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</si>
  <si>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</si>
  <si>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</si>
  <si>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</si>
  <si>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</si>
  <si>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</si>
  <si>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</si>
  <si>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</si>
  <si>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</si>
  <si>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</si>
  <si>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</si>
  <si>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</si>
  <si>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</si>
  <si>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</si>
  <si>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</si>
  <si>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</si>
  <si>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</si>
  <si>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</si>
  <si>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</si>
  <si>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</si>
  <si>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</si>
  <si>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</si>
  <si>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</si>
  <si>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</si>
  <si>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</si>
  <si>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</si>
  <si>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</si>
  <si>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</si>
  <si>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</si>
  <si>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</si>
  <si>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</si>
  <si>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</si>
  <si>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</si>
  <si>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</si>
  <si>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</si>
  <si>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</si>
  <si>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</si>
  <si>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</si>
  <si>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</si>
  <si>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</si>
  <si>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</si>
  <si>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</si>
  <si>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</si>
  <si>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</si>
  <si>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</si>
  <si>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</si>
  <si>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</si>
  <si>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</si>
  <si>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</si>
  <si>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</si>
  <si>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</si>
  <si>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</si>
  <si>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</si>
  <si>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</si>
  <si>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</si>
  <si>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</si>
  <si>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</si>
  <si>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</si>
  <si>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</si>
  <si>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</si>
  <si>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</si>
  <si>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</si>
  <si>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</si>
  <si>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</si>
  <si>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</si>
  <si>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</si>
  <si>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</si>
  <si>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</si>
  <si>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</si>
  <si>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</si>
  <si>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</si>
  <si>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</si>
  <si>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</si>
  <si>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</si>
  <si>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</si>
  <si>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</si>
  <si>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</si>
  <si>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</si>
  <si>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</si>
  <si>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</si>
  <si>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</si>
  <si>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</si>
  <si>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</si>
  <si>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</si>
  <si>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</si>
  <si>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</si>
  <si>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</si>
  <si>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</si>
  <si>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</si>
  <si>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</si>
  <si>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</si>
  <si>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</si>
  <si>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</si>
  <si>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</si>
  <si>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</si>
  <si>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</si>
  <si>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</si>
  <si>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</si>
  <si>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</si>
  <si>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</si>
  <si>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</si>
  <si>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</si>
  <si>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</si>
  <si>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</si>
  <si>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</si>
  <si>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</si>
  <si>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</si>
  <si>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</si>
  <si>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</si>
  <si>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</si>
  <si>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</si>
  <si>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</si>
  <si>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</si>
  <si>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</si>
  <si>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</si>
  <si>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</si>
  <si>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</si>
  <si>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</si>
  <si>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</si>
  <si>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</si>
  <si>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</si>
  <si>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</si>
  <si>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</si>
  <si>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</si>
  <si>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</si>
  <si>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</si>
  <si>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</si>
  <si>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</si>
  <si>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</si>
  <si>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</si>
  <si>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</si>
  <si>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</si>
  <si>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</si>
  <si>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</si>
  <si>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</si>
  <si>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</si>
  <si>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</si>
  <si>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</si>
  <si>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</si>
  <si>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</si>
  <si>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</si>
  <si>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</si>
  <si>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</si>
  <si>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</si>
  <si>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</si>
  <si>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</si>
  <si>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</si>
  <si>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</si>
  <si>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</si>
  <si>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</si>
  <si>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</si>
  <si>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</si>
  <si>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</si>
  <si>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</si>
  <si>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</si>
  <si>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</si>
  <si>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</si>
  <si>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</si>
  <si>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</si>
  <si>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</si>
  <si>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</si>
  <si>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</si>
  <si>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</si>
  <si>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</si>
  <si>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</si>
  <si>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</si>
  <si>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</si>
  <si>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</si>
  <si>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</si>
  <si>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</si>
  <si>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</si>
  <si>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</si>
  <si>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</si>
  <si>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</si>
  <si>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</si>
  <si>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</si>
  <si>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</si>
  <si>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</si>
  <si>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</si>
  <si>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</si>
  <si>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</si>
  <si>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</si>
  <si>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</si>
  <si>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</si>
  <si>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</si>
  <si>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</si>
  <si>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</si>
  <si>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</si>
  <si>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</si>
  <si>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</si>
  <si>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</si>
  <si>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</si>
  <si>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</si>
  <si>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</si>
  <si>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</si>
  <si>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</si>
  <si>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</si>
  <si>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</si>
  <si>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</si>
  <si>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</si>
  <si>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</si>
  <si>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</si>
  <si>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</si>
  <si>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</si>
  <si>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</si>
  <si>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</si>
  <si>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</si>
  <si>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</si>
  <si>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</si>
  <si>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</si>
  <si>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</si>
  <si>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</si>
  <si>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</si>
  <si>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</si>
  <si>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</si>
  <si>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</si>
  <si>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</si>
  <si>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</si>
  <si>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</si>
  <si>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</si>
  <si>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</si>
  <si>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</si>
  <si>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</si>
  <si>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</si>
  <si>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</si>
  <si>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</si>
  <si>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</si>
  <si>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</si>
  <si>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</si>
  <si>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</si>
  <si>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</si>
  <si>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</si>
  <si>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</si>
  <si>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</si>
  <si>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</si>
  <si>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</si>
  <si>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</si>
  <si>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</si>
  <si>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</si>
  <si>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</si>
  <si>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</si>
  <si>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</si>
  <si>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</si>
  <si>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</si>
  <si>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</si>
  <si>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</si>
  <si>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</si>
  <si>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</si>
  <si>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</si>
  <si>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</si>
  <si>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</si>
  <si>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</si>
  <si>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</si>
  <si>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</si>
  <si>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</si>
  <si>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</si>
  <si>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</si>
  <si>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</si>
  <si>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</si>
  <si>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</si>
  <si>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</si>
  <si>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</si>
  <si>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</si>
  <si>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</si>
  <si>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</si>
  <si>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</si>
  <si>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</si>
  <si>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</si>
  <si>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</si>
  <si>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</si>
  <si>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</si>
  <si>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</si>
  <si>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</si>
  <si>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</si>
  <si>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</si>
  <si>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</si>
  <si>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</si>
  <si>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</si>
  <si>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</si>
  <si>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</si>
  <si>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</si>
  <si>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</si>
  <si>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</si>
  <si>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</si>
  <si>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</si>
  <si>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</si>
  <si>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</si>
  <si>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</si>
  <si>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</si>
  <si>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</si>
  <si>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</si>
  <si>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</si>
  <si>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</si>
  <si>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</si>
  <si>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</si>
  <si>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</si>
  <si>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</si>
  <si>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</si>
  <si>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</si>
  <si>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</si>
  <si>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</si>
  <si>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</si>
  <si>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</si>
  <si>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</si>
  <si>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</si>
  <si>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</si>
  <si>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</si>
  <si>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</si>
  <si>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</si>
  <si>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</si>
  <si>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</si>
  <si>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</si>
  <si>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</si>
  <si>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</si>
  <si>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</si>
  <si>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</si>
  <si>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</si>
  <si>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</si>
  <si>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</si>
  <si>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</si>
  <si>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</si>
  <si>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</si>
  <si>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</si>
  <si>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</si>
  <si>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</si>
  <si>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</si>
  <si>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</si>
  <si>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</si>
  <si>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</si>
  <si>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</si>
  <si>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</si>
  <si>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</si>
  <si>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</si>
  <si>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</si>
  <si>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</si>
  <si>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</si>
  <si>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</si>
  <si>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</si>
  <si>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</si>
  <si>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</si>
  <si>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</si>
  <si>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</si>
  <si>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</si>
  <si>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</si>
  <si>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</si>
  <si>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</si>
  <si>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</si>
  <si>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</si>
  <si>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</si>
  <si>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</si>
  <si>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</si>
  <si>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</si>
  <si>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</si>
  <si>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</si>
  <si>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</si>
  <si>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</si>
  <si>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</si>
  <si>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</si>
  <si>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</si>
  <si>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</si>
  <si>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</si>
  <si>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</si>
  <si>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</si>
  <si>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</si>
  <si>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</si>
  <si>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</si>
  <si>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</si>
  <si>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</si>
  <si>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</si>
  <si>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</si>
  <si>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</si>
  <si>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</si>
  <si>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</si>
  <si>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</si>
  <si>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</si>
  <si>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</si>
  <si>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</si>
  <si>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</si>
  <si>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</si>
  <si>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</si>
  <si>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</si>
  <si>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</si>
  <si>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</si>
  <si>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</si>
  <si>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</si>
  <si>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</si>
  <si>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</si>
  <si>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</si>
  <si>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</si>
  <si>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</si>
  <si>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</si>
  <si>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</si>
  <si>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</si>
  <si>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</si>
  <si>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</si>
  <si>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</si>
  <si>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</si>
  <si>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</si>
  <si>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</si>
  <si>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</si>
  <si>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</si>
  <si>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</si>
  <si>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</si>
  <si>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</si>
  <si>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</si>
  <si>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</si>
  <si>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</si>
  <si>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</si>
  <si>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</si>
  <si>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</si>
  <si>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</si>
  <si>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</si>
  <si>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</si>
  <si>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</si>
  <si>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</si>
  <si>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</si>
  <si>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</si>
  <si>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</si>
  <si>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</si>
  <si>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</si>
  <si>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</si>
  <si>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</si>
  <si>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</si>
  <si>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</si>
  <si>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</si>
  <si>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</si>
  <si>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</si>
  <si>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</si>
  <si>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</si>
  <si>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</si>
  <si>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</si>
  <si>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</si>
  <si>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</si>
  <si>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</si>
  <si>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</si>
  <si>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</si>
  <si>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</si>
  <si>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</si>
  <si>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</si>
  <si>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</si>
  <si>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</si>
  <si>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</si>
  <si>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</si>
  <si>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</si>
  <si>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</si>
  <si>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</si>
  <si>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</si>
  <si>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</si>
  <si>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</si>
  <si>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</si>
  <si>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</si>
  <si>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</si>
  <si>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</si>
  <si>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</si>
  <si>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</si>
  <si>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</si>
  <si>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</si>
  <si>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</si>
  <si>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</si>
  <si>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</si>
  <si>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</si>
  <si>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</si>
  <si>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</si>
  <si>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</si>
  <si>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</si>
  <si>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</si>
  <si>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</si>
  <si>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</si>
  <si>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</si>
  <si>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</si>
  <si>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</si>
  <si>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</si>
  <si>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</si>
  <si>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</si>
  <si>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</si>
  <si>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</si>
  <si>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</si>
  <si>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</si>
  <si>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</si>
  <si>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</si>
  <si>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</si>
  <si>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</si>
  <si>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</si>
  <si>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</si>
  <si>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</si>
  <si>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</si>
  <si>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</si>
  <si>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</si>
  <si>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</si>
  <si>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</si>
  <si>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</si>
  <si>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</si>
  <si>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</si>
  <si>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</si>
  <si>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</si>
  <si>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</si>
  <si>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</si>
  <si>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</si>
  <si>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</si>
  <si>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</si>
  <si>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</si>
  <si>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</si>
  <si>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</si>
  <si>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</si>
  <si>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</si>
  <si>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</si>
  <si>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</si>
  <si>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</si>
  <si>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</si>
  <si>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</si>
  <si>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</si>
  <si>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</si>
  <si>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</si>
  <si>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</si>
  <si>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</si>
  <si>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</si>
  <si>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</si>
  <si>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</si>
  <si>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</si>
  <si>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</si>
  <si>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</si>
  <si>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</si>
  <si>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</si>
  <si>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</si>
  <si>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</si>
  <si>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</si>
  <si>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</si>
  <si>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</si>
  <si>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</si>
  <si>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</si>
  <si>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</si>
  <si>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</si>
  <si>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</si>
  <si>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</si>
  <si>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</si>
  <si>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</si>
  <si>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</si>
  <si>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</si>
  <si>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</si>
  <si>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</si>
  <si>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</si>
  <si>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</si>
  <si>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</si>
  <si>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</si>
  <si>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</si>
  <si>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</si>
  <si>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</si>
  <si>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</si>
  <si>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</si>
  <si>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</si>
  <si>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</si>
  <si>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</si>
  <si>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</si>
  <si>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</si>
  <si>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</si>
  <si>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</si>
  <si>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</si>
  <si>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</si>
  <si>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</si>
  <si>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</si>
  <si>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</si>
  <si>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</si>
  <si>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</si>
  <si>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</si>
  <si>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</si>
  <si>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</si>
  <si>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</si>
  <si>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</si>
  <si>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</si>
  <si>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</si>
  <si>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</si>
  <si>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</si>
  <si>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</si>
  <si>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</si>
  <si>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</si>
  <si>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</si>
  <si>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</si>
  <si>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</si>
  <si>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</si>
  <si>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</si>
  <si>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</si>
  <si>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</si>
  <si>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</si>
  <si>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</si>
  <si>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</si>
  <si>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</si>
  <si>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</si>
  <si>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</si>
  <si>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</si>
  <si>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</si>
  <si>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</si>
  <si>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</si>
  <si>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</si>
  <si>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</si>
  <si>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</si>
  <si>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</si>
  <si>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</si>
  <si>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</si>
  <si>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</si>
  <si>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</si>
  <si>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</si>
  <si>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</si>
  <si>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</si>
  <si>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</si>
  <si>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</si>
  <si>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</si>
  <si>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</si>
  <si>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</si>
  <si>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</si>
  <si>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</si>
  <si>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</si>
  <si>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</si>
  <si>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</si>
  <si>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</si>
  <si>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</si>
  <si>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</si>
  <si>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</si>
  <si>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</si>
  <si>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</si>
  <si>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</si>
  <si>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</si>
  <si>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</si>
  <si>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</si>
  <si>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</si>
  <si>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</si>
  <si>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</si>
  <si>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</si>
  <si>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</si>
  <si>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</si>
  <si>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</si>
  <si>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</si>
  <si>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</si>
  <si>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</si>
  <si>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</si>
  <si>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</si>
  <si>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</si>
  <si>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</si>
  <si>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</si>
  <si>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</si>
  <si>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</si>
  <si>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</si>
  <si>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</si>
  <si>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</si>
  <si>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</si>
  <si>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</si>
  <si>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</si>
  <si>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</si>
  <si>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</si>
  <si>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</si>
  <si>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</si>
  <si>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</si>
  <si>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</si>
  <si>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</si>
  <si>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</si>
  <si>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</si>
  <si>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</si>
  <si>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</si>
  <si>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</si>
  <si>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</si>
  <si>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</si>
  <si>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</si>
  <si>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</si>
  <si>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</si>
  <si>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</si>
  <si>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</si>
  <si>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</si>
  <si>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</si>
  <si>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</si>
  <si>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</si>
  <si>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</si>
  <si>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</si>
  <si>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</si>
  <si>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</si>
  <si>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</si>
  <si>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</si>
  <si>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</si>
  <si>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</si>
  <si>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</si>
  <si>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</si>
  <si>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</si>
  <si>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</si>
  <si>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</si>
  <si>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</si>
  <si>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</si>
  <si>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</si>
  <si>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</si>
  <si>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</si>
  <si>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</si>
  <si>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</si>
  <si>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</si>
  <si>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</si>
  <si>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</si>
  <si>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</si>
  <si>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</si>
  <si>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</si>
  <si>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</si>
  <si>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</si>
  <si>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</si>
  <si>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</si>
  <si>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</si>
  <si>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</si>
  <si>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</si>
  <si>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</si>
  <si>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</si>
  <si>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</si>
  <si>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</si>
  <si>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</si>
  <si>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</si>
  <si>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</si>
  <si>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</si>
  <si>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</si>
  <si>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</si>
  <si>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</si>
  <si>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</si>
  <si>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</si>
  <si>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</si>
  <si>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</si>
  <si>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</si>
  <si>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</si>
  <si>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</si>
  <si>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</si>
  <si>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</si>
  <si>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</si>
  <si>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</si>
  <si>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</si>
  <si>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</si>
  <si>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</si>
  <si>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</si>
  <si>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</si>
  <si>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</si>
  <si>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</si>
  <si>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</si>
  <si>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</si>
  <si>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</si>
  <si>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</si>
  <si>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</si>
  <si>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</si>
  <si>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</si>
  <si>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</si>
  <si>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</si>
  <si>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</si>
  <si>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</si>
  <si>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</si>
  <si>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</si>
  <si>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</si>
  <si>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</si>
  <si>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</si>
  <si>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</si>
  <si>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</si>
  <si>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</si>
  <si>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</si>
  <si>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</si>
  <si>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</si>
  <si>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</si>
  <si>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</si>
  <si>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</si>
  <si>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</si>
  <si>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</si>
  <si>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</si>
  <si>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</si>
  <si>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</si>
  <si>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</si>
  <si>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</si>
  <si>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</si>
  <si>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</si>
  <si>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</si>
  <si>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</si>
  <si>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</si>
  <si>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</si>
  <si>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</si>
  <si>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</si>
  <si>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</si>
  <si>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</si>
  <si>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</si>
  <si>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</si>
  <si>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</si>
  <si>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</si>
  <si>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</si>
  <si>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</si>
  <si>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</si>
  <si>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</si>
  <si>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</si>
  <si>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</si>
  <si>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</si>
  <si>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</si>
  <si>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</si>
  <si>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</si>
  <si>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</si>
  <si>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</si>
  <si>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</si>
  <si>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</si>
  <si>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</si>
  <si>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</si>
  <si>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</si>
  <si>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</si>
  <si>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</si>
  <si>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</si>
  <si>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</si>
  <si>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</si>
  <si>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</si>
  <si>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</si>
  <si>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</si>
  <si>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</si>
  <si>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</si>
  <si>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</si>
  <si>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</si>
  <si>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</si>
  <si>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</si>
  <si>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</si>
  <si>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</si>
  <si>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</si>
  <si>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</si>
  <si>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</si>
  <si>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</si>
  <si>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</si>
  <si>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</si>
  <si>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</si>
  <si>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</si>
  <si>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</si>
  <si>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</si>
  <si>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</si>
  <si>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</si>
  <si>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</si>
  <si>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</si>
  <si>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</si>
  <si>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</si>
  <si>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</si>
  <si>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</si>
  <si>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</si>
  <si>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</si>
  <si>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</si>
  <si>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</si>
  <si>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</si>
  <si>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</si>
  <si>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</si>
  <si>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</si>
  <si>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</si>
  <si>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</si>
  <si>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</si>
  <si>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</si>
  <si>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</si>
  <si>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</si>
  <si>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</si>
  <si>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</si>
  <si>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</si>
  <si>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</si>
  <si>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</si>
  <si>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</si>
  <si>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</si>
  <si>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</si>
  <si>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</si>
  <si>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</si>
  <si>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</si>
  <si>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</si>
  <si>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</si>
  <si>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</si>
  <si>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</si>
  <si>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</si>
  <si>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</si>
  <si>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</si>
  <si>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</si>
  <si>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</si>
  <si>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</si>
  <si>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</si>
  <si>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</si>
  <si>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</si>
  <si>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</si>
  <si>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</si>
  <si>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</si>
  <si>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</si>
  <si>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</si>
  <si>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</si>
  <si>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</si>
  <si>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</si>
  <si>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</si>
  <si>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</si>
  <si>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</si>
  <si>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</si>
  <si>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</si>
  <si>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</si>
  <si>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</si>
  <si>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</si>
  <si>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</si>
  <si>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</si>
  <si>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</si>
  <si>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</si>
  <si>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</si>
  <si>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</si>
  <si>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</si>
  <si>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</si>
  <si>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</si>
  <si>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</si>
  <si>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</si>
  <si>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</si>
  <si>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</si>
  <si>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</si>
  <si>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</si>
  <si>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</si>
  <si>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</si>
  <si>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</si>
  <si>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</si>
  <si>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</si>
  <si>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</si>
  <si>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</si>
  <si>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</si>
  <si>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</si>
  <si>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</si>
  <si>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</si>
  <si>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</si>
  <si>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</si>
  <si>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</si>
  <si>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</si>
  <si>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</si>
  <si>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</si>
  <si>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</si>
  <si>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</si>
  <si>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</si>
  <si>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</si>
  <si>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</si>
  <si>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</si>
  <si>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</si>
  <si>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</si>
  <si>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</si>
  <si>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</si>
  <si>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</si>
  <si>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</si>
  <si>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</si>
  <si>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</si>
  <si>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</si>
  <si>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</si>
  <si>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</si>
  <si>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</si>
  <si>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</si>
  <si>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</si>
  <si>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</si>
  <si>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</si>
  <si>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</si>
  <si>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</si>
  <si>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</si>
  <si>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</si>
  <si>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</si>
  <si>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</si>
  <si>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</si>
  <si>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</si>
  <si>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</si>
  <si>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</si>
  <si>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</si>
  <si>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</si>
  <si>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</si>
  <si>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</si>
  <si>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</si>
  <si>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</si>
  <si>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</si>
  <si>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</si>
  <si>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</si>
  <si>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</si>
  <si>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</si>
  <si>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</si>
  <si>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</si>
  <si>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</si>
  <si>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</si>
  <si>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</si>
  <si>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</si>
  <si>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</si>
  <si>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</si>
  <si>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</si>
  <si>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</si>
  <si>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</si>
  <si>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</si>
  <si>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</si>
  <si>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</si>
  <si>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</si>
  <si>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</si>
  <si>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</si>
  <si>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</si>
  <si>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</si>
  <si>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</si>
  <si>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</si>
  <si>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</si>
  <si>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</si>
  <si>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</si>
  <si>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</si>
  <si>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</si>
  <si>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</si>
  <si>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</si>
  <si>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</si>
  <si>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</si>
  <si>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</si>
  <si>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</si>
  <si>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</si>
  <si>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</si>
  <si>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</si>
  <si>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</si>
  <si>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</si>
  <si>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</si>
  <si>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</si>
  <si>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</si>
  <si>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</si>
  <si>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</si>
  <si>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</si>
  <si>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</si>
  <si>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</si>
  <si>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</si>
  <si>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</si>
  <si>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</si>
  <si>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</si>
  <si>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</si>
  <si>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</si>
  <si>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</si>
  <si>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</si>
  <si>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</si>
  <si>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</si>
  <si>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</si>
  <si>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</si>
  <si>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</si>
  <si>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</si>
  <si>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</si>
  <si>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</si>
  <si>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</si>
  <si>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</si>
  <si>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</si>
  <si>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</si>
  <si>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</si>
  <si>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</si>
  <si>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</si>
  <si>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</si>
  <si>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</si>
  <si>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</si>
  <si>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</si>
  <si>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</si>
  <si>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</si>
  <si>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</si>
  <si>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</si>
  <si>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</si>
  <si>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</si>
  <si>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</si>
  <si>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</si>
  <si>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</si>
  <si>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</si>
  <si>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</si>
  <si>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</si>
  <si>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</si>
  <si>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</si>
  <si>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</si>
  <si>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</si>
  <si>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</si>
  <si>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</si>
  <si>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</si>
  <si>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</si>
  <si>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</si>
  <si>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</si>
  <si>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</si>
  <si>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</si>
  <si>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</si>
  <si>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</si>
  <si>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</si>
  <si>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</si>
  <si>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</si>
  <si>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</si>
  <si>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</si>
  <si>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</si>
  <si>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</si>
  <si>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</si>
  <si>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</si>
  <si>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</si>
  <si>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</si>
  <si>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</si>
  <si>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</si>
  <si>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</si>
  <si>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</si>
  <si>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</si>
  <si>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</si>
  <si>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</si>
  <si>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</si>
  <si>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</si>
  <si>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</si>
  <si>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</si>
  <si>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</si>
  <si>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</si>
  <si>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</si>
  <si>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</si>
  <si>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</si>
  <si>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</si>
  <si>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</si>
  <si>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</si>
  <si>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</si>
  <si>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</si>
  <si>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</si>
  <si>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</si>
  <si>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</si>
  <si>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</si>
  <si>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</si>
  <si>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</si>
  <si>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</si>
  <si>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</si>
  <si>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</si>
  <si>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</si>
  <si>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</si>
  <si>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</si>
  <si>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</si>
  <si>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</si>
  <si>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</si>
  <si>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</si>
  <si>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</si>
  <si>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</si>
  <si>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</si>
  <si>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</si>
  <si>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</si>
  <si>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</si>
  <si>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</si>
  <si>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</si>
  <si>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</si>
  <si>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</si>
  <si>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</si>
  <si>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</si>
  <si>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</si>
  <si>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</si>
  <si>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</si>
  <si>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</si>
  <si>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</si>
  <si>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</si>
  <si>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</si>
  <si>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</si>
  <si>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</si>
  <si>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</si>
  <si>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</si>
  <si>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</si>
  <si>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</si>
  <si>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</si>
  <si>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</si>
  <si>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</si>
  <si>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</si>
  <si>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</si>
  <si>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</si>
  <si>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</si>
  <si>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</si>
  <si>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</si>
  <si>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</si>
  <si>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</si>
  <si>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</si>
  <si>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</si>
  <si>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</si>
  <si>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</si>
  <si>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</si>
  <si>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</si>
  <si>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</si>
  <si>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</si>
  <si>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</si>
  <si>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</si>
  <si>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</si>
  <si>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</si>
  <si>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</si>
  <si>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</si>
  <si>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</si>
  <si>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</si>
  <si>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</si>
  <si>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</si>
  <si>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</si>
  <si>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</si>
  <si>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</si>
  <si>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</si>
  <si>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</si>
  <si>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</si>
  <si>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</si>
  <si>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</si>
  <si>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</si>
  <si>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</si>
  <si>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</si>
  <si>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</si>
  <si>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</si>
  <si>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</si>
  <si>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</si>
  <si>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</si>
  <si>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</si>
  <si>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</si>
  <si>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</si>
  <si>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</si>
  <si>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</si>
  <si>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</si>
  <si>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</si>
  <si>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</si>
  <si>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</si>
  <si>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</si>
  <si>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</si>
  <si>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</si>
  <si>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</si>
  <si>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</si>
  <si>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</si>
  <si>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</si>
  <si>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</si>
  <si>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</si>
  <si>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</si>
  <si>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</si>
  <si>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</si>
  <si>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</si>
  <si>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</si>
  <si>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</si>
  <si>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</si>
  <si>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</si>
  <si>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</si>
  <si>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</si>
  <si>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</si>
  <si>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</si>
  <si>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</si>
  <si>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</si>
  <si>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</si>
  <si>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</si>
  <si>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</si>
  <si>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</si>
  <si>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</si>
  <si>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</si>
  <si>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</si>
  <si>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</si>
  <si>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</si>
  <si>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</si>
  <si>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</si>
  <si>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</si>
  <si>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</si>
  <si>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</si>
  <si>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</si>
  <si>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</si>
  <si>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</si>
  <si>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</si>
  <si>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</si>
  <si>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</si>
  <si>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</si>
  <si>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</si>
  <si>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</si>
  <si>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</si>
  <si>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</si>
  <si>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</si>
  <si>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</si>
  <si>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</si>
  <si>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</si>
  <si>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</si>
  <si>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</si>
  <si>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</si>
  <si>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</si>
  <si>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</si>
  <si>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</si>
  <si>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</si>
  <si>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</si>
  <si>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</si>
  <si>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</si>
  <si>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</si>
  <si>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</si>
  <si>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</si>
  <si>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</si>
  <si>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</si>
  <si>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</si>
  <si>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</si>
  <si>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</si>
  <si>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</si>
  <si>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</si>
  <si>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</si>
  <si>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</si>
  <si>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</si>
  <si>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</si>
  <si>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</si>
  <si>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</si>
  <si>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</si>
  <si>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</si>
  <si>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</si>
  <si>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</si>
  <si>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</si>
  <si>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</si>
  <si>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</si>
  <si>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</si>
  <si>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</si>
  <si>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</si>
  <si>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</si>
  <si>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</si>
  <si>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</si>
  <si>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</si>
  <si>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</si>
  <si>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</si>
  <si>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</si>
  <si>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</si>
  <si>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</si>
  <si>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</si>
  <si>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</si>
  <si>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</si>
  <si>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</si>
  <si>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</si>
  <si>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</si>
  <si>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</si>
  <si>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</si>
  <si>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</si>
  <si>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</si>
  <si>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</si>
  <si>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</si>
  <si>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</si>
  <si>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</si>
  <si>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</si>
  <si>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</si>
  <si>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</si>
  <si>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</si>
  <si>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</si>
  <si>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</si>
  <si>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</si>
  <si>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</si>
  <si>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</si>
  <si>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</si>
  <si>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</si>
  <si>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</si>
  <si>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</si>
  <si>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</si>
  <si>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</si>
  <si>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</si>
  <si>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</si>
  <si>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</si>
  <si>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</si>
  <si>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</si>
  <si>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</si>
  <si>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</si>
  <si>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</si>
  <si>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</si>
  <si>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</si>
  <si>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</si>
  <si>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</si>
  <si>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</si>
  <si>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</si>
  <si>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</si>
  <si>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</si>
  <si>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</si>
  <si>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</si>
  <si>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</si>
  <si>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</si>
  <si>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</si>
  <si>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</si>
  <si>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</si>
  <si>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</si>
  <si>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</si>
  <si>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</si>
  <si>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</si>
  <si>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</si>
  <si>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</si>
  <si>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</si>
  <si>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</si>
  <si>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</si>
  <si>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</si>
  <si>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</si>
  <si>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</si>
  <si>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</si>
  <si>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</si>
  <si>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</si>
  <si>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</si>
  <si>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</si>
  <si>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</si>
  <si>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</si>
  <si>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</si>
  <si>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</si>
  <si>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</si>
  <si>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</si>
  <si>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</si>
  <si>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</si>
  <si>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</si>
  <si>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</si>
  <si>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</si>
  <si>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</si>
  <si>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</si>
  <si>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</si>
  <si>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</si>
  <si>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</si>
  <si>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</si>
  <si>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</si>
  <si>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</si>
  <si>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</si>
  <si>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</si>
  <si>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</si>
  <si>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</si>
  <si>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</si>
  <si>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</si>
  <si>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</si>
  <si>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</si>
  <si>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</si>
  <si>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</si>
  <si>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</si>
  <si>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</si>
  <si>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</si>
  <si>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</si>
  <si>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</si>
  <si>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</si>
  <si>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</si>
  <si>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</si>
  <si>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</si>
  <si>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</si>
  <si>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</si>
  <si>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</si>
  <si>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</si>
  <si>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</si>
  <si>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</si>
  <si>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</si>
  <si>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</si>
  <si>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</si>
  <si>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</si>
  <si>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</si>
  <si>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</si>
  <si>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</si>
  <si>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</si>
  <si>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</si>
  <si>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</si>
  <si>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</si>
  <si>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</si>
  <si>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</si>
  <si>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</si>
  <si>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</si>
  <si>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</si>
  <si>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</si>
  <si>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</si>
  <si>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</si>
  <si>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</si>
  <si>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</si>
  <si>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</si>
  <si>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</si>
  <si>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</si>
  <si>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</si>
  <si>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</si>
  <si>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</si>
  <si>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</si>
  <si>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</si>
  <si>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</si>
  <si>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</si>
  <si>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</si>
  <si>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</si>
  <si>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</si>
  <si>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</si>
  <si>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</si>
  <si>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</si>
  <si>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</si>
  <si>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</si>
  <si>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</si>
  <si>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</si>
  <si>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</si>
  <si>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</si>
  <si>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</si>
  <si>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</si>
  <si>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</si>
  <si>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</si>
  <si>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</si>
  <si>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</si>
  <si>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</si>
  <si>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</si>
  <si>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</si>
  <si>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</si>
  <si>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</si>
  <si>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</si>
  <si>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</si>
  <si>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</si>
  <si>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</si>
  <si>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</si>
  <si>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</si>
  <si>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</si>
  <si>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</si>
  <si>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</si>
  <si>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</si>
  <si>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</si>
  <si>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</si>
  <si>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</si>
  <si>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</si>
  <si>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</si>
  <si>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</si>
  <si>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</si>
  <si>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</si>
  <si>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</si>
  <si>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</si>
  <si>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</si>
  <si>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</si>
  <si>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</si>
  <si>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</si>
  <si>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</si>
  <si>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</si>
  <si>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</si>
  <si>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</si>
  <si>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</si>
  <si>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</si>
  <si>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</si>
  <si>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</si>
  <si>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</si>
  <si>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</si>
  <si>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</si>
  <si>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</si>
  <si>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</si>
  <si>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</si>
  <si>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</si>
  <si>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</si>
  <si>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</si>
  <si>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</si>
  <si>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</si>
  <si>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</si>
  <si>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</si>
  <si>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</si>
  <si>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</si>
  <si>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</si>
  <si>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</si>
  <si>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</si>
  <si>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</si>
  <si>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</si>
  <si>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</si>
  <si>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</si>
  <si>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</si>
  <si>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</si>
  <si>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</si>
  <si>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</si>
  <si>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</si>
  <si>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</si>
  <si>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</si>
  <si>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</si>
  <si>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</si>
  <si>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</si>
  <si>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</si>
  <si>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</si>
  <si>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</si>
  <si>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</si>
  <si>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</si>
  <si>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</si>
  <si>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</si>
  <si>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</si>
  <si>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</si>
  <si>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</si>
  <si>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</si>
  <si>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</si>
  <si>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</si>
  <si>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</si>
  <si>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</si>
  <si>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</si>
  <si>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</si>
  <si>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</si>
  <si>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</si>
  <si>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</si>
  <si>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</si>
  <si>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</si>
  <si>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</si>
  <si>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</si>
  <si>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</si>
  <si>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</si>
  <si>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</si>
  <si>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</si>
  <si>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</si>
  <si>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</si>
  <si>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</si>
  <si>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</si>
  <si>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</si>
  <si>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</si>
  <si>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</si>
  <si>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</si>
  <si>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</si>
  <si>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</si>
  <si>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</si>
  <si>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</si>
  <si>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</si>
  <si>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</si>
  <si>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</si>
  <si>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</si>
  <si>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</si>
  <si>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</si>
  <si>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</si>
  <si>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</si>
  <si>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</si>
  <si>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</si>
  <si>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</si>
  <si>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</si>
  <si>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</si>
  <si>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</si>
  <si>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</si>
  <si>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</si>
  <si>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</si>
  <si>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</si>
  <si>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</si>
  <si>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</si>
  <si>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</si>
  <si>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</si>
  <si>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</si>
  <si>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</si>
  <si>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</si>
  <si>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</si>
  <si>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</si>
  <si>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</si>
  <si>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</si>
  <si>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</si>
  <si>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</si>
  <si>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</si>
  <si>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</si>
  <si>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</si>
  <si>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</si>
  <si>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</si>
  <si>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</si>
  <si>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</si>
  <si>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</si>
  <si>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</si>
  <si>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</si>
  <si>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</si>
  <si>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</si>
  <si>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</si>
  <si>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</si>
  <si>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</si>
  <si>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</si>
  <si>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</si>
  <si>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</si>
  <si>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</si>
  <si>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</si>
  <si>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</si>
  <si>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</si>
  <si>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</si>
  <si>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</si>
  <si>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</si>
  <si>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</si>
  <si>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</si>
  <si>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</si>
  <si>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</si>
  <si>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</si>
  <si>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</si>
  <si>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</si>
  <si>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</si>
  <si>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</si>
  <si>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</si>
  <si>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</si>
  <si>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</si>
  <si>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</si>
  <si>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</si>
  <si>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</si>
  <si>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</si>
  <si>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</si>
  <si>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</si>
  <si>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</si>
  <si>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</si>
  <si>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</si>
  <si>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</si>
  <si>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</si>
  <si>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</si>
  <si>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</si>
  <si>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</si>
  <si>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</si>
  <si>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</si>
  <si>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</si>
  <si>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</si>
  <si>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</si>
  <si>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</si>
  <si>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</si>
  <si>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</si>
  <si>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</si>
  <si>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</si>
  <si>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</si>
  <si>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</si>
  <si>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</si>
  <si>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</si>
  <si>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</si>
  <si>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</si>
  <si>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</si>
  <si>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</si>
  <si>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</si>
  <si>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</si>
  <si>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</si>
  <si>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</si>
  <si>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</si>
  <si>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</si>
  <si>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</si>
  <si>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</si>
  <si>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</si>
  <si>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</si>
  <si>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</si>
  <si>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</si>
  <si>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</si>
  <si>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</si>
  <si>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</si>
  <si>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</si>
  <si>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</si>
  <si>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</si>
  <si>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</si>
  <si>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</si>
  <si>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</si>
  <si>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</si>
  <si>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</si>
  <si>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</si>
  <si>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</si>
  <si>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</si>
  <si>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</si>
  <si>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</si>
  <si>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</si>
  <si>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</si>
  <si>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</si>
  <si>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</si>
  <si>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</si>
  <si>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</si>
  <si>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</si>
  <si>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</si>
  <si>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</si>
  <si>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</si>
  <si>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</si>
  <si>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</si>
  <si>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</si>
  <si>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</si>
  <si>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</si>
  <si>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</si>
  <si>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</si>
  <si>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</si>
  <si>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</si>
  <si>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</si>
  <si>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</si>
  <si>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</si>
  <si>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</si>
  <si>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</si>
  <si>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</si>
  <si>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</si>
  <si>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</si>
  <si>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</si>
  <si>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</si>
  <si>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</si>
  <si>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</si>
  <si>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</si>
  <si>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</si>
  <si>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</si>
  <si>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</si>
  <si>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</si>
  <si>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</si>
  <si>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</si>
  <si>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</si>
  <si>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</si>
  <si>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</si>
  <si>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</si>
  <si>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</si>
  <si>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</si>
  <si>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</si>
  <si>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</si>
  <si>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</si>
  <si>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</si>
  <si>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</si>
  <si>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</si>
  <si>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</si>
  <si>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</si>
  <si>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</si>
  <si>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</si>
  <si>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</si>
  <si>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</si>
  <si>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</si>
  <si>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</si>
  <si>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</si>
  <si>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</si>
  <si>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</si>
  <si>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</si>
  <si>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</si>
  <si>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</si>
  <si>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</si>
  <si>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</si>
  <si>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</si>
  <si>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</si>
  <si>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</si>
  <si>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</si>
  <si>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</si>
  <si>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</si>
  <si>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</si>
  <si>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</si>
  <si>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</si>
  <si>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</si>
  <si>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</si>
  <si>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</si>
  <si>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</si>
  <si>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</si>
  <si>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</si>
  <si>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</si>
  <si>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</si>
  <si>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</si>
  <si>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</si>
  <si>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</si>
  <si>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</si>
  <si>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</si>
  <si>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</si>
  <si>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</si>
  <si>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</si>
  <si>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</si>
  <si>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</si>
  <si>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</si>
  <si>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</si>
  <si>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</si>
  <si>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</si>
  <si>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</si>
  <si>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</si>
  <si>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</si>
  <si>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</si>
  <si>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</si>
  <si>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</si>
  <si>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</si>
  <si>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</si>
  <si>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</si>
  <si>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</si>
  <si>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</si>
  <si>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</si>
  <si>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</si>
  <si>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</si>
  <si>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</si>
  <si>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</si>
  <si>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</si>
  <si>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</si>
  <si>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</si>
  <si>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</si>
  <si>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</si>
  <si>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</si>
  <si>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</si>
  <si>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</si>
  <si>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</si>
  <si>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</si>
  <si>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</si>
  <si>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</si>
  <si>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</si>
  <si>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</si>
  <si>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</si>
  <si>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</si>
  <si>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</si>
  <si>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</si>
  <si>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</si>
  <si>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</si>
  <si>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</si>
  <si>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</si>
  <si>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</si>
  <si>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</si>
  <si>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</si>
  <si>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</si>
  <si>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</si>
  <si>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</si>
  <si>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</si>
  <si>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</si>
  <si>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</si>
  <si>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</si>
  <si>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</si>
  <si>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</si>
  <si>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</si>
  <si>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</si>
  <si>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</si>
  <si>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</si>
  <si>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</si>
  <si>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</si>
  <si>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</si>
  <si>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</si>
  <si>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</si>
  <si>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</si>
  <si>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</si>
  <si>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</si>
  <si>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</si>
  <si>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</si>
  <si>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</si>
  <si>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</si>
  <si>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</si>
  <si>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</si>
  <si>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</si>
  <si>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</si>
  <si>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</si>
  <si>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</si>
  <si>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</si>
  <si>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</si>
  <si>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</si>
  <si>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</si>
  <si>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</si>
  <si>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</si>
  <si>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</si>
  <si>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</si>
  <si>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</si>
  <si>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</si>
  <si>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</si>
  <si>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</si>
  <si>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</si>
  <si>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</si>
  <si>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</si>
  <si>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</si>
  <si>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</si>
  <si>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</si>
  <si>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</si>
  <si>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</si>
  <si>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</si>
  <si>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</si>
  <si>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</si>
  <si>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</si>
  <si>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</si>
  <si>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</si>
  <si>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</si>
  <si>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</si>
  <si>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</si>
  <si>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</si>
  <si>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</si>
  <si>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</si>
  <si>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</si>
  <si>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</si>
  <si>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</si>
  <si>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</si>
  <si>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</si>
  <si>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</si>
  <si>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</si>
  <si>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</si>
  <si>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</si>
  <si>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</si>
  <si>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</si>
  <si>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</si>
  <si>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</si>
  <si>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</si>
  <si>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</si>
  <si>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</si>
  <si>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</si>
  <si>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</si>
  <si>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</si>
  <si>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</si>
  <si>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</si>
  <si>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</si>
  <si>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</si>
  <si>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</si>
  <si>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</si>
  <si>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</si>
  <si>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</si>
  <si>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</si>
  <si>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</si>
  <si>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</si>
  <si>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</si>
  <si>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</si>
  <si>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</si>
  <si>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</si>
  <si>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</si>
  <si>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</si>
  <si>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</si>
  <si>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</si>
  <si>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</si>
  <si>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</si>
  <si>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</si>
  <si>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</si>
  <si>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</si>
  <si>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</si>
  <si>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</si>
  <si>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</si>
  <si>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</si>
  <si>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</si>
  <si>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</si>
  <si>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</si>
  <si>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</si>
  <si>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</si>
  <si>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</si>
  <si>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</si>
  <si>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</si>
  <si>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</si>
  <si>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</si>
  <si>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</si>
  <si>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</si>
  <si>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</si>
  <si>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</si>
  <si>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</si>
  <si>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</si>
  <si>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</si>
  <si>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</si>
  <si>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</si>
  <si>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</si>
  <si>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</si>
  <si>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</si>
  <si>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</si>
  <si>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</si>
  <si>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</si>
  <si>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</si>
  <si>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</si>
  <si>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</si>
  <si>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</si>
  <si>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</si>
  <si>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</si>
  <si>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</si>
  <si>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</si>
  <si>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</si>
  <si>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</si>
  <si>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</si>
  <si>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</si>
  <si>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</si>
  <si>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</si>
  <si>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</si>
  <si>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</si>
  <si>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</si>
  <si>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</si>
  <si>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</si>
  <si>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</si>
  <si>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</si>
  <si>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</si>
  <si>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</si>
  <si>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</si>
  <si>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</si>
  <si>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</si>
  <si>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</si>
  <si>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</si>
  <si>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</si>
  <si>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</si>
  <si>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</si>
  <si>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</si>
  <si>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</si>
  <si>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</si>
  <si>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</si>
  <si>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</si>
  <si>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</si>
  <si>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</si>
  <si>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</si>
  <si>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</si>
  <si>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</si>
  <si>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</si>
  <si>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</si>
  <si>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</si>
  <si>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</si>
  <si>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</si>
  <si>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</si>
  <si>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</si>
  <si>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</si>
  <si>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</si>
  <si>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</si>
  <si>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</si>
  <si>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</si>
  <si>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</si>
  <si>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</si>
  <si>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</si>
  <si>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</si>
  <si>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</si>
  <si>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</si>
  <si>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</si>
  <si>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</si>
  <si>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</si>
  <si>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</si>
  <si>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</si>
  <si>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</si>
  <si>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</si>
  <si>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</si>
  <si>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</si>
  <si>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</si>
  <si>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</si>
  <si>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</si>
  <si>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</si>
  <si>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</si>
  <si>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</si>
  <si>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</si>
  <si>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</si>
  <si>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</si>
  <si>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</si>
  <si>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</si>
  <si>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</si>
  <si>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</si>
  <si>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</si>
  <si>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</si>
  <si>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</si>
  <si>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</si>
  <si>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</si>
  <si>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</si>
  <si>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</si>
  <si>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</si>
  <si>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</si>
  <si>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</si>
  <si>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</si>
  <si>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</si>
  <si>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</si>
  <si>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</si>
  <si>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</si>
  <si>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</si>
  <si>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</si>
  <si>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</si>
  <si>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</si>
  <si>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</si>
  <si>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</si>
  <si>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</si>
  <si>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</si>
  <si>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</si>
  <si>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</si>
  <si>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</si>
  <si>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</si>
  <si>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</si>
  <si>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</si>
  <si>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</si>
  <si>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</si>
  <si>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</si>
  <si>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</si>
  <si>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</si>
  <si>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</si>
  <si>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</si>
  <si>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</si>
  <si>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</si>
  <si>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</si>
  <si>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</si>
  <si>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</si>
  <si>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</si>
  <si>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</si>
  <si>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</si>
  <si>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</si>
  <si>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</si>
  <si>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</si>
  <si>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</si>
  <si>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</si>
  <si>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</si>
  <si>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</si>
  <si>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</si>
  <si>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</si>
  <si>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</si>
  <si>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</si>
  <si>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</si>
  <si>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</si>
  <si>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</si>
  <si>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</si>
  <si>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</si>
  <si>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</si>
  <si>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</si>
  <si>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</si>
  <si>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</si>
  <si>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</si>
  <si>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</si>
  <si>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</si>
  <si>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</si>
  <si>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</si>
  <si>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</si>
  <si>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</si>
  <si>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</si>
  <si>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</si>
  <si>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</si>
  <si>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</si>
  <si>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</si>
  <si>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</si>
  <si>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</si>
  <si>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</si>
  <si>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</si>
  <si>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</si>
  <si>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</si>
  <si>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</si>
  <si>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</si>
  <si>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</si>
  <si>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</si>
  <si>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</si>
  <si>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</si>
  <si>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</si>
  <si>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</si>
  <si>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</si>
  <si>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</si>
  <si>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</si>
  <si>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</si>
  <si>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</si>
  <si>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</si>
  <si>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</si>
  <si>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</si>
  <si>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</si>
  <si>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</si>
  <si>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</si>
  <si>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</si>
  <si>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</si>
  <si>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</si>
  <si>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</si>
  <si>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</si>
  <si>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</si>
  <si>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</si>
  <si>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</si>
  <si>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</si>
  <si>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</si>
  <si>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</si>
  <si>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</si>
  <si>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</si>
  <si>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</si>
  <si>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</si>
  <si>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</si>
  <si>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</si>
  <si>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</si>
  <si>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</si>
  <si>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</si>
  <si>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</si>
  <si>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</si>
  <si>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</si>
  <si>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</si>
  <si>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</si>
  <si>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</si>
  <si>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</si>
  <si>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</si>
  <si>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</si>
  <si>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</si>
  <si>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</si>
  <si>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</si>
  <si>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</si>
  <si>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</si>
  <si>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</si>
  <si>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</si>
  <si>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</si>
  <si>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</si>
  <si>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</si>
  <si>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</si>
  <si>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</si>
  <si>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</si>
  <si>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</si>
  <si>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</si>
  <si>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</si>
  <si>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</si>
  <si>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</si>
  <si>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</si>
  <si>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</si>
  <si>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</si>
  <si>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</si>
  <si>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</si>
  <si>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</si>
  <si>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</si>
  <si>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</si>
  <si>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</si>
  <si>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</si>
  <si>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</si>
  <si>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</si>
  <si>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</si>
  <si>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</si>
  <si>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</si>
  <si>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</si>
  <si>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</si>
  <si>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</si>
  <si>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</si>
  <si>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</si>
  <si>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</si>
  <si>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</si>
  <si>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</si>
  <si>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</si>
  <si>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</si>
  <si>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</si>
  <si>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</si>
  <si>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</si>
  <si>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</si>
  <si>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</si>
  <si>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</si>
  <si>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</si>
  <si>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</si>
  <si>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</si>
  <si>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</si>
  <si>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</si>
  <si>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</si>
  <si>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</si>
  <si>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</si>
  <si>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</si>
  <si>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</si>
  <si>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</si>
  <si>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</si>
  <si>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</si>
  <si>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</si>
  <si>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</si>
  <si>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</si>
  <si>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</si>
  <si>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</si>
  <si>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</si>
  <si>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</si>
  <si>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</si>
  <si>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</si>
  <si>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</si>
  <si>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</si>
  <si>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</si>
  <si>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</si>
  <si>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</si>
  <si>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</si>
  <si>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</si>
  <si>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</si>
  <si>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</si>
  <si>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</si>
  <si>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</si>
  <si>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</si>
  <si>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</si>
  <si>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</si>
  <si>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</si>
  <si>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</si>
  <si>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</si>
  <si>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</si>
  <si>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</si>
  <si>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</si>
  <si>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</si>
  <si>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</si>
  <si>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</si>
  <si>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</si>
  <si>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</si>
  <si>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</si>
  <si>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</si>
  <si>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</si>
  <si>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</si>
  <si>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</si>
  <si>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</si>
  <si>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</si>
  <si>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</si>
  <si>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</si>
  <si>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</si>
  <si>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</si>
  <si>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</si>
  <si>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</si>
  <si>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</si>
  <si>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</si>
  <si>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</si>
  <si>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</si>
  <si>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</si>
  <si>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</si>
  <si>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</si>
  <si>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</si>
  <si>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</si>
  <si>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</si>
  <si>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</si>
  <si>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</si>
  <si>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</si>
  <si>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</si>
  <si>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</si>
  <si>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</si>
  <si>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</si>
  <si>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</si>
  <si>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</si>
  <si>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</si>
  <si>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</si>
  <si>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</si>
  <si>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</si>
  <si>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</si>
  <si>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</si>
  <si>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</si>
  <si>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</si>
  <si>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</si>
  <si>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</si>
  <si>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</si>
  <si>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</si>
  <si>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</si>
  <si>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</si>
  <si>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</si>
  <si>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</si>
  <si>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</si>
  <si>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</si>
  <si>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</si>
  <si>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</si>
  <si>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</si>
  <si>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</si>
  <si>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</si>
  <si>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</si>
  <si>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</si>
  <si>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</si>
  <si>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</si>
  <si>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</si>
  <si>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</si>
  <si>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</si>
  <si>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</si>
  <si>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</si>
  <si>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</si>
  <si>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</si>
  <si>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</si>
  <si>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</si>
  <si>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</si>
  <si>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</si>
  <si>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</si>
  <si>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</si>
  <si>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</si>
  <si>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</si>
  <si>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</si>
  <si>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</si>
  <si>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</si>
  <si>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</si>
  <si>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</si>
  <si>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</si>
  <si>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</si>
  <si>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</si>
  <si>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</si>
  <si>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</si>
  <si>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</si>
  <si>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</si>
  <si>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</si>
  <si>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</si>
  <si>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</si>
  <si>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</si>
  <si>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</si>
  <si>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</si>
  <si>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</si>
  <si>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</si>
  <si>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</si>
  <si>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</si>
  <si>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</si>
  <si>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</si>
  <si>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</si>
  <si>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</si>
  <si>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</si>
  <si>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</si>
  <si>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</si>
  <si>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</si>
  <si>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</si>
  <si>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</si>
  <si>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</si>
  <si>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</si>
  <si>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</si>
  <si>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</si>
  <si>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</si>
  <si>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</si>
  <si>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</si>
  <si>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</si>
  <si>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</si>
  <si>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</si>
  <si>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</si>
  <si>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</si>
  <si>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</si>
  <si>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</si>
  <si>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</si>
  <si>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</si>
  <si>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</si>
  <si>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</si>
  <si>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</si>
  <si>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</si>
  <si>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</si>
  <si>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</si>
  <si>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</si>
  <si>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</si>
  <si>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</si>
  <si>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</si>
  <si>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</si>
  <si>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</si>
  <si>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</si>
  <si>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</si>
  <si>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</si>
  <si>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</si>
  <si>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</si>
  <si>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</si>
  <si>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</si>
  <si>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</si>
  <si>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</si>
  <si>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</si>
  <si>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</si>
  <si>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</si>
  <si>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</si>
  <si>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</si>
  <si>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</si>
  <si>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</si>
  <si>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</si>
  <si>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</si>
  <si>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</si>
  <si>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</si>
  <si>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</si>
  <si>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</si>
  <si>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</si>
  <si>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</si>
  <si>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</si>
  <si>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</si>
  <si>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</si>
  <si>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</si>
  <si>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</si>
  <si>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</si>
  <si>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</si>
  <si>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</si>
  <si>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</si>
  <si>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</si>
  <si>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</si>
  <si>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</si>
  <si>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</si>
  <si>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</si>
  <si>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</si>
  <si>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</si>
  <si>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</si>
  <si>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</si>
  <si>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</si>
  <si>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</si>
  <si>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</si>
  <si>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</si>
  <si>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</si>
  <si>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</si>
  <si>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</si>
  <si>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</si>
  <si>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</si>
  <si>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</si>
  <si>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</si>
  <si>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</si>
  <si>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</si>
  <si>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</si>
  <si>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</si>
  <si>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</si>
  <si>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</si>
  <si>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</si>
  <si>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</si>
  <si>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</si>
  <si>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</si>
  <si>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</si>
  <si>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</si>
  <si>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</si>
  <si>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</si>
  <si>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</si>
  <si>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</si>
  <si>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</si>
  <si>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</si>
  <si>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</si>
  <si>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</si>
  <si>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</si>
  <si>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</si>
  <si>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</si>
  <si>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</si>
  <si>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</si>
  <si>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</si>
  <si>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</si>
  <si>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</si>
  <si>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</si>
  <si>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</si>
  <si>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</si>
  <si>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</si>
  <si>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</si>
  <si>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</si>
  <si>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</si>
  <si>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</si>
  <si>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</si>
  <si>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</si>
  <si>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</si>
  <si>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</si>
  <si>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</si>
  <si>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</si>
  <si>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</si>
  <si>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</si>
  <si>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</si>
  <si>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</si>
  <si>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</si>
  <si>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</si>
  <si>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</si>
  <si>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</si>
  <si>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</si>
  <si>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</si>
  <si>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</si>
  <si>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</si>
  <si>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</si>
  <si>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</si>
  <si>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</si>
  <si>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</si>
  <si>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</si>
  <si>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</si>
  <si>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</si>
  <si>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</si>
  <si>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</si>
  <si>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</si>
  <si>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</si>
  <si>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</si>
  <si>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</si>
  <si>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</si>
  <si>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</si>
  <si>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</si>
  <si>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</si>
  <si>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</si>
  <si>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</si>
  <si>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</si>
  <si>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</si>
  <si>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</si>
  <si>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</si>
  <si>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</si>
  <si>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</si>
  <si>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</si>
  <si>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</si>
  <si>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</si>
  <si>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</si>
  <si>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</si>
  <si>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</si>
  <si>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</si>
  <si>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</si>
  <si>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</si>
  <si>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</si>
  <si>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</si>
  <si>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</si>
  <si>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</si>
  <si>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</si>
  <si>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</si>
  <si>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</si>
  <si>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</si>
  <si>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</si>
  <si>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</si>
  <si>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</si>
  <si>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</si>
  <si>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</si>
  <si>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</si>
  <si>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</si>
  <si>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</si>
  <si>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</si>
  <si>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</si>
  <si>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</si>
  <si>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</si>
  <si>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</si>
  <si>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</si>
  <si>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</si>
  <si>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</si>
  <si>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</si>
  <si>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</si>
  <si>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</si>
  <si>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</si>
  <si>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</si>
  <si>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</si>
  <si>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</si>
  <si>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</si>
  <si>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</si>
  <si>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</si>
  <si>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</si>
  <si>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</si>
  <si>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</si>
  <si>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</si>
  <si>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</si>
  <si>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</si>
  <si>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</si>
  <si>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</si>
  <si>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</si>
  <si>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</si>
  <si>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</si>
  <si>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</si>
  <si>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</si>
  <si>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</si>
  <si>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</si>
  <si>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</si>
  <si>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</si>
  <si>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</si>
  <si>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</si>
  <si>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</si>
  <si>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</si>
  <si>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</si>
  <si>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</si>
  <si>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</si>
  <si>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</si>
  <si>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</si>
  <si>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</si>
  <si>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</si>
  <si>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</si>
  <si>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</si>
  <si>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</si>
  <si>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</si>
  <si>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</si>
  <si>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</si>
  <si>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</si>
  <si>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</si>
  <si>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</si>
  <si>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</si>
  <si>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</si>
  <si>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</si>
  <si>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</si>
  <si>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</si>
  <si>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</si>
  <si>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</si>
  <si>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</si>
  <si>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</si>
  <si>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</si>
  <si>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</si>
  <si>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</si>
  <si>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</si>
  <si>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</si>
  <si>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</si>
  <si>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</si>
  <si>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</si>
  <si>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</si>
  <si>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</si>
  <si>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</si>
  <si>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</si>
  <si>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</si>
  <si>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</si>
  <si>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</si>
  <si>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</si>
  <si>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</si>
  <si>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</si>
  <si>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</si>
  <si>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</si>
  <si>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</si>
  <si>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</si>
  <si>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</si>
  <si>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</si>
  <si>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</si>
  <si>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</si>
  <si>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</si>
  <si>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</si>
  <si>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</si>
  <si>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</si>
  <si>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</si>
  <si>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</si>
  <si>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</si>
  <si>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</si>
  <si>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</si>
  <si>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</si>
  <si>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</si>
  <si>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</si>
  <si>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</si>
  <si>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</si>
  <si>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</si>
  <si>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</si>
  <si>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</si>
  <si>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</si>
  <si>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</si>
  <si>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</si>
  <si>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</si>
  <si>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</si>
  <si>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</si>
  <si>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</si>
  <si>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</si>
  <si>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</si>
  <si>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</si>
  <si>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</si>
  <si>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</si>
  <si>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</si>
  <si>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</si>
  <si>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</si>
  <si>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</si>
  <si>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</si>
  <si>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</si>
  <si>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</si>
  <si>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</si>
  <si>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</si>
  <si>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</si>
  <si>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</si>
  <si>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</si>
  <si>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</si>
  <si>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</si>
  <si>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</si>
  <si>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</si>
  <si>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</si>
  <si>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</si>
  <si>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</si>
  <si>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</si>
  <si>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</si>
  <si>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</si>
  <si>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</si>
  <si>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</si>
  <si>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</si>
  <si>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</si>
  <si>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</si>
  <si>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</si>
  <si>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</si>
  <si>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</si>
  <si>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</si>
  <si>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</si>
  <si>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</si>
  <si>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</si>
  <si>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</si>
  <si>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</si>
  <si>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</si>
  <si>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</si>
  <si>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</si>
  <si>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</si>
  <si>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</si>
  <si>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</si>
  <si>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</si>
  <si>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</si>
  <si>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</si>
  <si>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</si>
  <si>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</si>
  <si>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</si>
  <si>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</si>
  <si>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</si>
  <si>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</si>
  <si>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</si>
  <si>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</si>
  <si>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</si>
  <si>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</si>
  <si>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</si>
  <si>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</si>
  <si>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</si>
  <si>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</si>
  <si>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</si>
  <si>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</si>
  <si>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</si>
  <si>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</si>
  <si>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</si>
  <si>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</si>
  <si>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</si>
  <si>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</si>
  <si>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</si>
  <si>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</si>
  <si>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</si>
  <si>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</si>
  <si>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</si>
  <si>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</si>
  <si>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</si>
  <si>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</si>
  <si>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</si>
  <si>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</si>
  <si>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</si>
  <si>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</si>
  <si>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</si>
  <si>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</si>
  <si>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</si>
  <si>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</si>
  <si>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</si>
  <si>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</si>
  <si>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</si>
  <si>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</si>
  <si>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</si>
  <si>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</si>
  <si>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</si>
  <si>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</si>
  <si>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</si>
  <si>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</si>
  <si>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</si>
  <si>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</si>
  <si>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</si>
  <si>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</si>
  <si>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</si>
  <si>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</si>
  <si>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</si>
  <si>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</si>
  <si>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</si>
  <si>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</si>
  <si>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</si>
  <si>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</si>
  <si>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</si>
  <si>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</si>
  <si>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</si>
  <si>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</si>
  <si>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</si>
  <si>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</si>
  <si>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</si>
  <si>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</si>
  <si>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</si>
  <si>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</si>
  <si>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</si>
  <si>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</si>
  <si>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</si>
  <si>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</si>
  <si>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</si>
  <si>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</si>
  <si>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</si>
  <si>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</si>
  <si>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</si>
  <si>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</si>
  <si>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</si>
  <si>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</si>
  <si>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</si>
  <si>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</si>
  <si>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</si>
  <si>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</si>
  <si>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</si>
  <si>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</si>
  <si>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</si>
  <si>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</si>
  <si>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</si>
  <si>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</si>
  <si>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</si>
  <si>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</si>
  <si>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</si>
  <si>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</si>
  <si>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</si>
  <si>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</si>
  <si>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</si>
  <si>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</si>
  <si>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</si>
  <si>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</si>
  <si>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</si>
  <si>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</si>
  <si>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</si>
  <si>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</si>
  <si>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</si>
  <si>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</si>
  <si>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</si>
  <si>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</si>
  <si>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</si>
  <si>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</si>
  <si>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</si>
  <si>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</si>
  <si>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</si>
  <si>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</si>
  <si>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</si>
  <si>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</si>
  <si>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</si>
  <si>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</si>
  <si>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</si>
  <si>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</si>
  <si>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</si>
  <si>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</si>
  <si>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</si>
  <si>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</si>
  <si>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</si>
  <si>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</si>
  <si>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</si>
  <si>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</si>
  <si>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</si>
  <si>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</si>
  <si>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</si>
  <si>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</si>
  <si>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</si>
  <si>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</si>
  <si>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</si>
  <si>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</si>
  <si>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</si>
  <si>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</si>
  <si>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</si>
  <si>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</si>
  <si>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</si>
  <si>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</si>
  <si>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</si>
  <si>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</si>
  <si>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</si>
  <si>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</si>
  <si>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</si>
  <si>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</si>
  <si>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</si>
  <si>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</si>
  <si>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</si>
  <si>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</si>
  <si>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</si>
  <si>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</si>
  <si>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</si>
  <si>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</si>
  <si>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</si>
  <si>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</si>
  <si>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</si>
  <si>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</si>
  <si>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</si>
  <si>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</si>
  <si>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</si>
  <si>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</si>
  <si>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</si>
  <si>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</si>
  <si>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</si>
  <si>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</si>
  <si>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</si>
  <si>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</si>
  <si>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</si>
  <si>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</si>
  <si>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</si>
  <si>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</si>
  <si>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</si>
  <si>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</si>
  <si>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</si>
  <si>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</si>
  <si>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</si>
  <si>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</si>
  <si>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</si>
  <si>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</si>
  <si>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</si>
  <si>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</si>
  <si>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</si>
  <si>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</si>
  <si>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</si>
  <si>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</si>
  <si>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</si>
  <si>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</si>
  <si>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</si>
  <si>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</si>
  <si>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</si>
  <si>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</si>
  <si>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</si>
  <si>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</si>
  <si>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</si>
  <si>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</si>
  <si>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</si>
  <si>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</si>
  <si>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</si>
  <si>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</si>
  <si>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</si>
  <si>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</si>
  <si>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</si>
  <si>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</si>
  <si>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</si>
  <si>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</si>
  <si>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</si>
  <si>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</si>
  <si>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</si>
  <si>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</si>
  <si>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</si>
  <si>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</si>
  <si>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</si>
  <si>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</si>
  <si>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</si>
  <si>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</si>
  <si>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</si>
  <si>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</si>
  <si>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</si>
  <si>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</si>
  <si>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</si>
  <si>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</si>
  <si>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</si>
  <si>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</si>
  <si>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</si>
  <si>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</si>
  <si>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</si>
  <si>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</si>
  <si>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</si>
  <si>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</si>
  <si>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</si>
  <si>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</si>
  <si>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</si>
  <si>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</si>
  <si>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</si>
  <si>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</si>
  <si>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</si>
  <si>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</si>
  <si>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</si>
  <si>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</si>
  <si>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</si>
  <si>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</si>
  <si>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</si>
  <si>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</si>
  <si>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</si>
  <si>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</si>
  <si>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</si>
  <si>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</si>
  <si>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</si>
  <si>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</si>
  <si>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</si>
  <si>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</si>
  <si>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</si>
  <si>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</si>
  <si>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</si>
  <si>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</si>
  <si>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</si>
  <si>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</si>
  <si>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</si>
  <si>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</si>
  <si>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</si>
  <si>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</si>
  <si>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</si>
  <si>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</si>
  <si>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</si>
  <si>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</si>
  <si>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</si>
  <si>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</si>
  <si>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</si>
  <si>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</si>
  <si>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</si>
  <si>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</si>
  <si>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</si>
  <si>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</si>
  <si>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</si>
  <si>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</si>
  <si>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</si>
  <si>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</si>
  <si>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</si>
  <si>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</si>
  <si>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</si>
  <si>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</si>
  <si>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</si>
  <si>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</si>
  <si>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</si>
  <si>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</si>
  <si>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</si>
  <si>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</si>
  <si>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</si>
  <si>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</si>
  <si>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</si>
  <si>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</si>
  <si>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</si>
  <si>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</si>
  <si>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</si>
  <si>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</si>
  <si>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</si>
  <si>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</si>
  <si>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</si>
  <si>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</si>
  <si>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</si>
  <si>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</si>
  <si>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</si>
  <si>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</si>
  <si>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</si>
  <si>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</si>
  <si>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</si>
  <si>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</si>
  <si>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</si>
  <si>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</si>
  <si>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</si>
  <si>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</si>
  <si>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</si>
  <si>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</si>
  <si>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</si>
  <si>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</si>
  <si>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</si>
  <si>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</si>
  <si>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</si>
  <si>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</si>
  <si>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</si>
  <si>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</si>
  <si>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</si>
  <si>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</si>
  <si>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</si>
  <si>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</si>
  <si>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</si>
  <si>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</si>
  <si>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</si>
  <si>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</si>
  <si>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</si>
  <si>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</si>
  <si>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</si>
  <si>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</si>
  <si>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</si>
  <si>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</si>
  <si>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</si>
  <si>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</si>
  <si>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</si>
  <si>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</si>
  <si>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</si>
  <si>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</si>
  <si>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</si>
  <si>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</si>
  <si>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</si>
  <si>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</si>
  <si>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</si>
  <si>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</si>
  <si>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</si>
  <si>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</si>
  <si>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</si>
  <si>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</si>
  <si>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</si>
  <si>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</si>
  <si>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</si>
  <si>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</si>
  <si>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</si>
  <si>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</si>
  <si>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</si>
  <si>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</si>
  <si>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</si>
  <si>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</si>
  <si>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</si>
  <si>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</si>
  <si>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</si>
  <si>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</si>
  <si>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</si>
  <si>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</si>
  <si>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</si>
  <si>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</si>
  <si>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</si>
  <si>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</si>
  <si>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</si>
  <si>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</si>
  <si>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</si>
  <si>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</si>
  <si>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</si>
  <si>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</si>
  <si>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</si>
  <si>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</si>
  <si>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</si>
  <si>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</si>
  <si>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</si>
  <si>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</si>
  <si>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</si>
  <si>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</si>
  <si>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</si>
  <si>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</si>
  <si>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</si>
  <si>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</si>
  <si>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</si>
  <si>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</si>
  <si>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</si>
  <si>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</si>
  <si>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</si>
  <si>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</si>
  <si>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</si>
  <si>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</si>
  <si>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</si>
  <si>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</si>
  <si>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</si>
  <si>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</si>
  <si>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</si>
  <si>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</si>
  <si>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</si>
  <si>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</si>
  <si>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</si>
  <si>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</si>
  <si>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</si>
  <si>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</si>
  <si>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</si>
  <si>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</si>
  <si>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</si>
  <si>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</si>
  <si>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</si>
  <si>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</si>
  <si>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</si>
  <si>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</si>
  <si>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</si>
  <si>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</si>
  <si>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</si>
  <si>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</si>
  <si>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</si>
  <si>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</si>
  <si>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</si>
  <si>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</si>
  <si>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</si>
  <si>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</si>
  <si>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</si>
  <si>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</si>
  <si>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</si>
  <si>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</si>
  <si>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</si>
  <si>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</si>
  <si>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</si>
  <si>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</si>
  <si>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</si>
  <si>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</si>
  <si>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</si>
  <si>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</si>
  <si>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</si>
  <si>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</si>
  <si>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</si>
  <si>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</si>
  <si>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</si>
  <si>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</si>
  <si>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</si>
  <si>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</si>
  <si>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</si>
  <si>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</si>
  <si>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</si>
  <si>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</si>
  <si>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</si>
  <si>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</si>
  <si>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</si>
  <si>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</si>
  <si>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</si>
  <si>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</si>
  <si>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</si>
  <si>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</si>
  <si>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</si>
  <si>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</si>
  <si>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</si>
  <si>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</si>
  <si>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</si>
  <si>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</si>
  <si>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</si>
  <si>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</si>
  <si>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</si>
  <si>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</si>
  <si>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</si>
  <si>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</si>
  <si>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</si>
  <si>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</si>
  <si>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</si>
  <si>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</si>
  <si>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</si>
  <si>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</si>
  <si>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</si>
  <si>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</si>
  <si>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</si>
  <si>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</si>
  <si>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</si>
  <si>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</si>
  <si>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</si>
  <si>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</si>
  <si>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</si>
  <si>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</si>
  <si>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</si>
  <si>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</si>
  <si>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</si>
  <si>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</si>
  <si>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</si>
  <si>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</si>
  <si>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</si>
  <si>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</si>
  <si>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</si>
  <si>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</si>
  <si>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</si>
  <si>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</si>
  <si>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</si>
  <si>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</si>
  <si>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</si>
  <si>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</si>
  <si>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</si>
  <si>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</si>
  <si>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</si>
  <si>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</si>
  <si>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</si>
  <si>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</si>
  <si>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</si>
  <si>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</si>
  <si>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</si>
  <si>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</si>
  <si>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</si>
  <si>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</si>
  <si>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</si>
  <si>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</si>
  <si>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</si>
  <si>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</si>
  <si>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</si>
  <si>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</si>
  <si>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</si>
  <si>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</si>
  <si>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</si>
  <si>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</si>
  <si>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</si>
  <si>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</si>
  <si>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</si>
  <si>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</si>
  <si>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</si>
  <si>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</si>
  <si>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</si>
  <si>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</si>
  <si>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</si>
  <si>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</si>
  <si>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</si>
  <si>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</si>
  <si>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</si>
  <si>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</si>
  <si>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</si>
  <si>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</si>
  <si>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</si>
  <si>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</si>
  <si>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</si>
  <si>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</si>
  <si>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</si>
  <si>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</si>
  <si>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</si>
  <si>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</si>
  <si>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</si>
  <si>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</si>
  <si>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</si>
  <si>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</si>
  <si>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</si>
  <si>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</si>
  <si>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</si>
  <si>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</si>
  <si>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</si>
  <si>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</si>
  <si>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</si>
  <si>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</si>
  <si>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</si>
  <si>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</si>
  <si>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</si>
  <si>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</si>
  <si>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</si>
  <si>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</si>
  <si>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</si>
  <si>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</si>
  <si>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</si>
  <si>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</si>
  <si>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</si>
  <si>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</si>
  <si>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</si>
  <si>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</si>
  <si>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</si>
  <si>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</si>
  <si>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</si>
  <si>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</si>
  <si>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</si>
  <si>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</si>
  <si>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</si>
  <si>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</si>
  <si>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</si>
  <si>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</si>
  <si>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</si>
  <si>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</si>
  <si>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</si>
  <si>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</si>
  <si>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</si>
  <si>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</si>
  <si>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</si>
  <si>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</si>
  <si>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</si>
  <si>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</si>
  <si>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</si>
  <si>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</si>
  <si>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</si>
  <si>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</si>
  <si>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</si>
  <si>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</si>
  <si>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</si>
  <si>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</si>
  <si>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</si>
  <si>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</si>
  <si>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</si>
  <si>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</si>
  <si>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</si>
  <si>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</si>
  <si>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</si>
  <si>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</si>
  <si>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</si>
  <si>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</si>
  <si>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</si>
  <si>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</si>
  <si>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</si>
  <si>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</si>
  <si>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</si>
  <si>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</si>
  <si>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</si>
  <si>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</si>
  <si>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</si>
  <si>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</si>
  <si>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</si>
  <si>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</si>
  <si>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</si>
  <si>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</si>
  <si>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</si>
  <si>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</si>
  <si>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</si>
  <si>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</si>
  <si>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</si>
  <si>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</si>
  <si>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</si>
  <si>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</si>
  <si>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</si>
  <si>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</si>
  <si>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</si>
  <si>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</si>
  <si>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</si>
  <si>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</si>
  <si>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</si>
  <si>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</si>
  <si>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</si>
  <si>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</si>
  <si>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</si>
  <si>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</si>
  <si>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</si>
  <si>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</si>
  <si>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</si>
  <si>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</si>
  <si>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</si>
  <si>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</si>
  <si>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</si>
  <si>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</si>
  <si>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</si>
  <si>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</si>
  <si>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</si>
  <si>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</si>
  <si>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</si>
  <si>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</si>
  <si>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</si>
  <si>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</si>
  <si>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</si>
  <si>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</si>
  <si>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</si>
  <si>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</si>
  <si>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</si>
  <si>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</si>
  <si>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</si>
  <si>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</si>
  <si>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</si>
  <si>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</si>
  <si>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</si>
  <si>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</si>
  <si>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</si>
  <si>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</si>
  <si>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</si>
  <si>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</si>
  <si>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</si>
  <si>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</si>
  <si>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</si>
  <si>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</si>
  <si>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</si>
  <si>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</si>
  <si>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</si>
  <si>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</si>
  <si>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</si>
  <si>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</si>
  <si>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</si>
  <si>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</si>
  <si>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</si>
  <si>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</si>
  <si>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</si>
  <si>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</si>
  <si>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</si>
  <si>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</si>
  <si>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</si>
  <si>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</si>
  <si>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</si>
  <si>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</si>
  <si>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</si>
  <si>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</si>
  <si>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</si>
  <si>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</si>
  <si>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</si>
  <si>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</si>
  <si>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</si>
  <si>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</si>
  <si>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</si>
  <si>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</si>
  <si>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</si>
  <si>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</si>
  <si>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</si>
  <si>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</si>
  <si>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</si>
  <si>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</si>
  <si>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</si>
  <si>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</si>
  <si>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</si>
  <si>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</si>
  <si>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</si>
  <si>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</si>
  <si>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</si>
  <si>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</si>
  <si>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</si>
  <si>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</si>
  <si>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</si>
  <si>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</si>
  <si>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</si>
  <si>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</si>
  <si>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</si>
  <si>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</si>
  <si>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</si>
  <si>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</si>
  <si>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</si>
  <si>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</si>
  <si>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</si>
  <si>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</si>
  <si>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</si>
  <si>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</si>
  <si>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</si>
  <si>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</si>
  <si>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</si>
  <si>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</si>
  <si>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</si>
  <si>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</si>
  <si>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</si>
  <si>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</si>
  <si>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</si>
  <si>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</si>
  <si>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</si>
  <si>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</si>
  <si>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</si>
  <si>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</si>
  <si>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</si>
  <si>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</si>
  <si>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</si>
  <si>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</si>
  <si>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</si>
  <si>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</si>
  <si>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</si>
  <si>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</si>
  <si>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</si>
  <si>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</si>
  <si>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</si>
  <si>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</si>
  <si>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</si>
  <si>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</si>
  <si>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</si>
  <si>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</si>
  <si>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</si>
  <si>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</si>
  <si>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</si>
  <si>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</si>
  <si>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</si>
  <si>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</si>
  <si>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</si>
  <si>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</si>
  <si>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</si>
  <si>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</si>
  <si>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</si>
  <si>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</si>
  <si>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</si>
  <si>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</si>
  <si>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</si>
  <si>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</si>
  <si>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</si>
  <si>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</si>
  <si>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</si>
  <si>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</si>
  <si>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</si>
  <si>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</si>
  <si>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</si>
  <si>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</si>
  <si>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</si>
  <si>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</si>
  <si>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</si>
  <si>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</si>
  <si>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</si>
  <si>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</si>
  <si>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</si>
  <si>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</si>
  <si>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</si>
  <si>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</si>
  <si>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</si>
  <si>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</si>
  <si>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</si>
  <si>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</si>
  <si>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</si>
  <si>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</si>
  <si>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</si>
  <si>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</si>
  <si>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</si>
  <si>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</si>
  <si>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</si>
  <si>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</si>
  <si>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</si>
  <si>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</si>
  <si>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</si>
  <si>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</si>
  <si>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</si>
  <si>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</si>
  <si>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</si>
  <si>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</si>
  <si>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</si>
  <si>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</si>
  <si>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</si>
  <si>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</si>
  <si>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</si>
  <si>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</si>
  <si>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</si>
  <si>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</si>
  <si>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</si>
  <si>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</si>
  <si>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</si>
  <si>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</si>
  <si>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</si>
  <si>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</si>
  <si>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</si>
  <si>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</si>
  <si>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</si>
  <si>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</si>
  <si>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</si>
  <si>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</si>
  <si>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</si>
  <si>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</si>
  <si>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</si>
  <si>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</si>
  <si>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</si>
  <si>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</si>
  <si>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</si>
  <si>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</si>
  <si>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</si>
  <si>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</si>
  <si>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</si>
  <si>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</si>
  <si>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</si>
  <si>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</si>
  <si>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</si>
  <si>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</si>
  <si>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</si>
  <si>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</si>
  <si>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</si>
  <si>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</si>
  <si>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</si>
  <si>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</si>
  <si>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</si>
  <si>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</si>
  <si>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</si>
  <si>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</si>
  <si>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</si>
  <si>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</si>
  <si>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</si>
  <si>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</si>
  <si>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</si>
  <si>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</si>
  <si>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</si>
  <si>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</si>
  <si>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</si>
  <si>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</si>
  <si>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</si>
  <si>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</si>
  <si>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</si>
  <si>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</si>
  <si>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</si>
  <si>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</si>
  <si>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</si>
  <si>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</si>
  <si>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</si>
  <si>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</si>
  <si>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</si>
  <si>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</si>
  <si>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</si>
  <si>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</si>
  <si>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</si>
  <si>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</si>
  <si>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</si>
  <si>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</si>
  <si>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</si>
  <si>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</si>
  <si>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</si>
  <si>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</si>
  <si>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</si>
  <si>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</si>
  <si>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</si>
  <si>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</si>
  <si>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</si>
  <si>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</si>
  <si>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</si>
  <si>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</si>
  <si>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</si>
  <si>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</si>
  <si>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</si>
  <si>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</si>
  <si>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</si>
  <si>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</si>
  <si>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</si>
  <si>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</si>
  <si>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</si>
  <si>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</si>
  <si>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</si>
  <si>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</si>
  <si>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</si>
  <si>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</si>
  <si>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</si>
  <si>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</si>
  <si>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</si>
  <si>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</si>
  <si>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</si>
  <si>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</si>
  <si>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</si>
  <si>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</si>
  <si>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</si>
  <si>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</si>
  <si>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</si>
  <si>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</si>
  <si>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</si>
  <si>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</si>
  <si>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</si>
  <si>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</si>
  <si>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</si>
  <si>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</si>
  <si>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</si>
  <si>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</si>
  <si>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</si>
  <si>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</si>
  <si>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</si>
  <si>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</si>
  <si>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</si>
  <si>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</si>
  <si>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</si>
  <si>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</si>
  <si>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</si>
  <si>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</si>
  <si>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</si>
  <si>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</si>
  <si>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</si>
  <si>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</si>
  <si>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</si>
  <si>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</si>
  <si>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</si>
  <si>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</si>
  <si>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</si>
  <si>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</si>
  <si>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</si>
  <si>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</si>
  <si>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</si>
  <si>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</si>
  <si>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</si>
  <si>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</si>
  <si>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</si>
  <si>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</si>
  <si>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</si>
  <si>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</si>
  <si>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</si>
  <si>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</si>
  <si>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</si>
  <si>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</si>
  <si>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</si>
  <si>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</si>
  <si>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</si>
  <si>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</si>
  <si>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</si>
  <si>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</si>
  <si>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</si>
  <si>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</si>
  <si>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</si>
  <si>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</si>
  <si>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</si>
  <si>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</si>
  <si>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</si>
  <si>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</si>
  <si>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</si>
  <si>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</si>
  <si>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</si>
  <si>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</si>
  <si>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</si>
  <si>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</si>
  <si>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</si>
  <si>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</si>
  <si>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</si>
  <si>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</si>
  <si>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</si>
  <si>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</si>
  <si>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</si>
  <si>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</si>
  <si>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</si>
  <si>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</si>
  <si>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</si>
  <si>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</si>
  <si>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</si>
  <si>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</si>
  <si>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</si>
  <si>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</si>
  <si>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</si>
  <si>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</si>
  <si>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</si>
  <si>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</si>
  <si>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</si>
  <si>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</si>
  <si>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</si>
  <si>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</si>
  <si>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</si>
  <si>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</si>
  <si>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</si>
  <si>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</si>
  <si>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</si>
  <si>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</si>
  <si>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</si>
  <si>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</si>
  <si>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</si>
  <si>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</si>
  <si>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</si>
  <si>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</si>
  <si>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</si>
  <si>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</si>
  <si>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</si>
  <si>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</si>
  <si>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</si>
  <si>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</si>
  <si>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</si>
  <si>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</si>
  <si>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</si>
  <si>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</si>
  <si>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</si>
  <si>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</si>
  <si>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</si>
  <si>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</si>
  <si>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</si>
  <si>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</si>
  <si>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</si>
  <si>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</si>
  <si>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</si>
  <si>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</si>
  <si>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</si>
  <si>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</si>
  <si>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</si>
  <si>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</si>
  <si>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</si>
  <si>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</si>
  <si>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</si>
  <si>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</si>
  <si>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</si>
  <si>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</si>
  <si>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</si>
  <si>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</si>
  <si>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</si>
  <si>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</si>
  <si>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</si>
  <si>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</si>
  <si>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</si>
  <si>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</si>
  <si>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</si>
  <si>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</si>
  <si>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</si>
  <si>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</si>
  <si>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</si>
  <si>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</si>
  <si>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</si>
  <si>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</si>
  <si>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</si>
  <si>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</si>
  <si>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</si>
  <si>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</si>
  <si>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</si>
  <si>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</si>
  <si>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</si>
  <si>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</si>
  <si>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</si>
  <si>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</si>
  <si>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</si>
  <si>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</si>
  <si>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</si>
  <si>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</si>
  <si>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</si>
  <si>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</si>
  <si>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</si>
  <si>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</si>
  <si>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</si>
  <si>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</si>
  <si>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</si>
  <si>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</si>
  <si>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</si>
  <si>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</si>
  <si>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</si>
  <si>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</si>
  <si>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</si>
  <si>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</si>
  <si>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</si>
  <si>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</si>
  <si>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</si>
  <si>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</si>
  <si>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</si>
  <si>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</si>
  <si>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</si>
  <si>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</si>
  <si>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</si>
  <si>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</si>
  <si>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</si>
  <si>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</si>
  <si>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</si>
  <si>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</si>
  <si>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</si>
  <si>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</si>
  <si>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</si>
  <si>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</si>
  <si>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</si>
  <si>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</si>
  <si>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</si>
  <si>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</si>
  <si>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</si>
  <si>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</si>
  <si>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</si>
  <si>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</si>
  <si>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</si>
  <si>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</si>
  <si>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</si>
  <si>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</si>
  <si>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</si>
  <si>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</si>
  <si>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</si>
  <si>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</si>
  <si>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</si>
  <si>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</si>
  <si>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</si>
  <si>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</si>
  <si>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</si>
  <si>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</si>
  <si>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</si>
  <si>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</si>
  <si>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</si>
  <si>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</si>
  <si>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</si>
  <si>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</si>
  <si>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</si>
  <si>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</si>
  <si>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</si>
  <si>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</si>
  <si>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</si>
  <si>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</si>
  <si>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</si>
  <si>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</si>
  <si>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</si>
  <si>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</si>
  <si>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</si>
  <si>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</si>
  <si>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</si>
  <si>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</si>
  <si>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</si>
  <si>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</si>
  <si>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</si>
  <si>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</si>
  <si>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</si>
  <si>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</si>
  <si>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</si>
  <si>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</si>
  <si>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</si>
  <si>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</si>
  <si>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</si>
  <si>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</si>
  <si>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</si>
  <si>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</si>
  <si>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</si>
  <si>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</si>
  <si>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</si>
  <si>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</si>
  <si>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</si>
  <si>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</si>
  <si>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</si>
  <si>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</si>
  <si>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</si>
  <si>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</si>
  <si>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</si>
  <si>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</si>
  <si>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</si>
  <si>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</si>
  <si>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</si>
  <si>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</si>
  <si>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</si>
  <si>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</si>
  <si>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</si>
  <si>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</si>
  <si>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</si>
  <si>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</si>
  <si>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</si>
  <si>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</si>
  <si>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</si>
  <si>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</si>
  <si>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</si>
  <si>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</si>
  <si>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</si>
  <si>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</si>
  <si>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</si>
  <si>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</si>
  <si>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</si>
  <si>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</si>
  <si>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</si>
  <si>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</si>
  <si>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</si>
  <si>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</si>
  <si>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</si>
  <si>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</si>
  <si>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</si>
  <si>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</si>
  <si>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</si>
  <si>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</si>
  <si>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</si>
  <si>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</si>
  <si>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</si>
  <si>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</si>
  <si>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</si>
  <si>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</si>
  <si>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</si>
  <si>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</si>
  <si>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</si>
  <si>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</si>
  <si>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</si>
  <si>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</si>
  <si>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</si>
  <si>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</si>
  <si>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</si>
  <si>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</si>
  <si>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</si>
  <si>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</si>
  <si>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</si>
  <si>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</si>
  <si>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</si>
  <si>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</si>
  <si>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</si>
  <si>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</si>
  <si>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</si>
  <si>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</si>
  <si>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</si>
  <si>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</si>
  <si>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</si>
  <si>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</si>
  <si>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</si>
  <si>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</si>
  <si>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</si>
  <si>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</si>
  <si>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</si>
  <si>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</si>
  <si>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</si>
  <si>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</si>
  <si>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</si>
  <si>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</si>
  <si>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</si>
  <si>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</si>
  <si>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</si>
  <si>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</si>
  <si>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</si>
  <si>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</si>
  <si>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</si>
  <si>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</si>
  <si>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</si>
  <si>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</si>
  <si>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</si>
  <si>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</si>
  <si>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</si>
  <si>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</si>
  <si>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</si>
  <si>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</si>
  <si>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</si>
  <si>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</si>
  <si>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</si>
  <si>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</si>
  <si>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</si>
  <si>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</si>
  <si>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</si>
  <si>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</si>
  <si>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</si>
  <si>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</si>
  <si>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</si>
  <si>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</si>
  <si>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</si>
  <si>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</si>
  <si>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</si>
  <si>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</si>
  <si>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</si>
  <si>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</si>
  <si>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</si>
  <si>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</si>
  <si>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</si>
  <si>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</si>
  <si>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</si>
  <si>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</si>
  <si>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</si>
  <si>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</si>
  <si>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</si>
  <si>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</si>
  <si>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</si>
  <si>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</si>
  <si>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</si>
  <si>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</si>
  <si>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</si>
  <si>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</si>
  <si>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</si>
  <si>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</si>
  <si>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</si>
  <si>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</si>
  <si>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</si>
  <si>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</si>
  <si>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</si>
  <si>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</si>
  <si>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</si>
  <si>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</si>
  <si>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</si>
  <si>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</si>
  <si>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</si>
  <si>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</si>
  <si>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</si>
  <si>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</si>
  <si>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</si>
  <si>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</si>
  <si>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</si>
  <si>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</si>
  <si>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</si>
  <si>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</si>
  <si>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</si>
  <si>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</si>
  <si>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</si>
  <si>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</si>
  <si>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</si>
  <si>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</si>
  <si>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</si>
  <si>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</si>
  <si>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</si>
  <si>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</si>
  <si>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</si>
  <si>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</si>
  <si>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</si>
  <si>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</si>
  <si>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</si>
  <si>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</si>
  <si>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</si>
  <si>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</si>
  <si>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</si>
  <si>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</si>
  <si>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</si>
  <si>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</si>
  <si>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</si>
  <si>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</si>
  <si>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</si>
  <si>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</si>
  <si>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</si>
  <si>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</si>
  <si>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</si>
  <si>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</si>
  <si>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</si>
  <si>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</si>
  <si>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</si>
  <si>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</si>
  <si>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</si>
  <si>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</si>
  <si>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</si>
  <si>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</si>
  <si>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</si>
  <si>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</si>
  <si>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</si>
  <si>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</si>
  <si>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</si>
  <si>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</si>
  <si>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</si>
  <si>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</si>
  <si>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</si>
  <si>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</si>
  <si>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</si>
  <si>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</si>
  <si>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</si>
  <si>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</si>
  <si>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</si>
  <si>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</si>
  <si>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</si>
  <si>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</si>
  <si>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</si>
  <si>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</si>
  <si>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</si>
  <si>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</si>
  <si>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</si>
  <si>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</si>
  <si>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</si>
  <si>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</si>
  <si>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</si>
  <si>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</si>
  <si>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</si>
  <si>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</si>
  <si>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</si>
  <si>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</si>
  <si>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</si>
  <si>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</si>
  <si>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</si>
  <si>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</si>
  <si>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</si>
  <si>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</si>
  <si>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</si>
  <si>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</si>
  <si>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</si>
  <si>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</si>
  <si>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</si>
  <si>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</si>
  <si>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</si>
  <si>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</si>
  <si>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</si>
  <si>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</si>
  <si>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</si>
  <si>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</si>
  <si>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</si>
  <si>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</si>
  <si>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</si>
  <si>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</si>
  <si>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</si>
  <si>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</si>
  <si>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</si>
  <si>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</si>
  <si>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</si>
  <si>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</si>
  <si>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</si>
  <si>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</si>
  <si>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</si>
  <si>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</si>
  <si>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</si>
  <si>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</si>
  <si>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</si>
  <si>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</si>
  <si>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</si>
  <si>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</si>
  <si>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</si>
  <si>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</si>
  <si>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</si>
  <si>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</si>
  <si>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</si>
  <si>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</si>
  <si>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</si>
  <si>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</si>
  <si>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</si>
  <si>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</si>
  <si>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</si>
  <si>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</si>
  <si>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</si>
  <si>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</si>
  <si>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</si>
  <si>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</si>
  <si>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</si>
  <si>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</si>
  <si>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</si>
  <si>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</si>
  <si>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</si>
  <si>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</si>
  <si>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</si>
  <si>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</si>
  <si>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</si>
  <si>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</si>
  <si>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</si>
  <si>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</si>
  <si>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</si>
  <si>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</si>
  <si>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</si>
  <si>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</si>
  <si>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</si>
  <si>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</si>
  <si>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</si>
  <si>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</si>
  <si>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</si>
  <si>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</si>
  <si>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</si>
  <si>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</si>
  <si>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</si>
  <si>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</si>
  <si>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</si>
  <si>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</si>
  <si>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</si>
  <si>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</si>
  <si>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</si>
  <si>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</si>
  <si>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</si>
  <si>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</si>
  <si>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</si>
  <si>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</si>
  <si>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</si>
  <si>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</si>
  <si>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</si>
  <si>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</si>
  <si>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</si>
  <si>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</si>
  <si>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</si>
  <si>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</si>
  <si>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</si>
  <si>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</si>
  <si>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</si>
  <si>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</si>
  <si>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</si>
  <si>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</si>
  <si>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</si>
  <si>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</si>
  <si>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</si>
  <si>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</si>
  <si>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</si>
  <si>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</si>
  <si>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</si>
  <si>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</si>
  <si>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</si>
  <si>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</si>
  <si>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</si>
  <si>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</si>
  <si>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</si>
  <si>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</si>
  <si>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</si>
  <si>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</si>
  <si>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</si>
  <si>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</si>
  <si>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</si>
  <si>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</si>
  <si>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</si>
  <si>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</si>
  <si>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</si>
  <si>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</si>
  <si>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</si>
  <si>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</si>
  <si>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</si>
  <si>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</si>
  <si>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</si>
  <si>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</si>
  <si>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</si>
  <si>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</si>
  <si>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</si>
  <si>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</si>
  <si>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</si>
  <si>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</si>
  <si>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</si>
  <si>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</si>
  <si>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</si>
  <si>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</si>
  <si>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</si>
  <si>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</si>
  <si>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</si>
  <si>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</si>
  <si>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</si>
  <si>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</si>
  <si>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</si>
  <si>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</si>
  <si>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</si>
  <si>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</si>
  <si>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</si>
  <si>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</si>
  <si>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</si>
  <si>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</si>
  <si>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</si>
  <si>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</si>
  <si>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</si>
  <si>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</si>
  <si>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</si>
  <si>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</si>
  <si>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</si>
  <si>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</si>
  <si>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</si>
  <si>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</si>
  <si>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</si>
  <si>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</si>
  <si>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</si>
  <si>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</si>
  <si>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</si>
  <si>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</si>
  <si>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</si>
  <si>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</si>
  <si>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</si>
  <si>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</si>
  <si>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</si>
  <si>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</si>
  <si>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</si>
  <si>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</si>
  <si>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</si>
  <si>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</si>
  <si>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</si>
  <si>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</si>
  <si>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</si>
  <si>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</si>
  <si>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</si>
  <si>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</si>
  <si>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</si>
  <si>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</si>
  <si>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</si>
  <si>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</si>
  <si>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</si>
  <si>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</si>
  <si>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</si>
  <si>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</si>
  <si>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</si>
  <si>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</si>
  <si>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</si>
  <si>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</si>
  <si>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</si>
  <si>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</si>
  <si>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</si>
  <si>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</si>
  <si>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</si>
  <si>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</si>
  <si>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</si>
  <si>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</si>
  <si>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</si>
  <si>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</si>
  <si>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</si>
  <si>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</si>
  <si>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</si>
  <si>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</si>
  <si>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</si>
  <si>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</si>
  <si>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</si>
  <si>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</si>
  <si>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</si>
  <si>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</si>
  <si>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</si>
  <si>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</si>
  <si>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</si>
  <si>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</si>
  <si>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</si>
  <si>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</si>
  <si>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</si>
  <si>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</si>
  <si>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</si>
  <si>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</si>
  <si>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</si>
  <si>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</si>
  <si>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</si>
  <si>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</si>
  <si>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</si>
  <si>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</si>
  <si>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</si>
  <si>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</si>
  <si>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</si>
  <si>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</si>
  <si>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</si>
  <si>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</si>
  <si>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</si>
  <si>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</si>
  <si>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</si>
  <si>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</si>
  <si>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</si>
  <si>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</si>
  <si>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</si>
  <si>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</si>
  <si>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</si>
  <si>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</si>
  <si>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</si>
  <si>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</si>
  <si>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</si>
  <si>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</si>
  <si>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</si>
  <si>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</si>
  <si>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</si>
  <si>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</si>
  <si>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</si>
  <si>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</si>
  <si>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</si>
  <si>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</si>
  <si>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</si>
  <si>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</si>
  <si>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</si>
  <si>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</si>
  <si>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</si>
  <si>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</si>
  <si>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</si>
  <si>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</si>
  <si>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</si>
  <si>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</si>
  <si>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</si>
  <si>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</si>
  <si>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</si>
  <si>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</si>
  <si>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</si>
  <si>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</si>
  <si>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</si>
  <si>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</si>
  <si>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</si>
  <si>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</si>
  <si>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</si>
  <si>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</si>
  <si>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</si>
  <si>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</si>
  <si>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</si>
  <si>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</si>
  <si>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</si>
  <si>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</si>
  <si>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</si>
  <si>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</si>
  <si>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</si>
  <si>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</si>
  <si>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</si>
  <si>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</si>
  <si>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</si>
  <si>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</si>
  <si>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</si>
  <si>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</si>
  <si>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</si>
  <si>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</si>
  <si>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</si>
  <si>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</si>
  <si>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</si>
  <si>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</si>
  <si>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</si>
  <si>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</si>
  <si>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</si>
  <si>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</si>
  <si>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</si>
  <si>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</si>
  <si>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</si>
  <si>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</si>
  <si>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</si>
  <si>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</si>
  <si>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</si>
  <si>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</si>
  <si>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</si>
  <si>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</si>
  <si>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</si>
  <si>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</si>
  <si>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</si>
  <si>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</si>
  <si>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</si>
  <si>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</si>
  <si>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</si>
  <si>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</si>
  <si>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</si>
  <si>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</si>
  <si>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</si>
  <si>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</si>
  <si>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</si>
  <si>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</si>
  <si>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</si>
  <si>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</si>
  <si>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</si>
  <si>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</si>
  <si>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</si>
  <si>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</si>
  <si>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</si>
  <si>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</si>
  <si>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</si>
  <si>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</si>
  <si>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</si>
  <si>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</si>
  <si>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</si>
  <si>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</si>
  <si>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</si>
  <si>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</si>
  <si>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</si>
  <si>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</si>
  <si>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</si>
  <si>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</si>
  <si>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</si>
  <si>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</si>
  <si>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</si>
  <si>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</si>
  <si>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</si>
  <si>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</si>
  <si>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</si>
  <si>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</si>
  <si>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</si>
  <si>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</si>
  <si>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</si>
  <si>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</si>
  <si>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</si>
  <si>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</si>
  <si>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</si>
  <si>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</si>
  <si>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</si>
  <si>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</si>
  <si>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</si>
  <si>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</si>
  <si>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</si>
  <si>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</si>
  <si>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</si>
  <si>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</si>
  <si>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</si>
  <si>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</si>
  <si>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</si>
  <si>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</si>
  <si>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</si>
  <si>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</si>
  <si>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</si>
  <si>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</si>
  <si>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</si>
  <si>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</si>
  <si>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</si>
  <si>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</si>
  <si>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</si>
  <si>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</si>
  <si>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</si>
  <si>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</si>
  <si>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</si>
  <si>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</si>
  <si>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</si>
  <si>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</si>
  <si>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</si>
  <si>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</si>
  <si>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</si>
  <si>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</si>
  <si>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</si>
  <si>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</si>
  <si>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</si>
  <si>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</si>
  <si>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</si>
  <si>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</si>
  <si>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</si>
  <si>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</si>
  <si>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</si>
  <si>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</si>
  <si>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</si>
  <si>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</si>
  <si>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</si>
  <si>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</si>
  <si>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</si>
  <si>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</si>
  <si>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</si>
  <si>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</si>
  <si>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</si>
  <si>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</si>
  <si>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</si>
  <si>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</si>
  <si>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</si>
  <si>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</si>
  <si>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</si>
  <si>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</si>
  <si>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</si>
  <si>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</si>
  <si>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</si>
  <si>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</si>
  <si>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</si>
  <si>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</si>
  <si>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</si>
  <si>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</si>
  <si>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</si>
  <si>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</si>
  <si>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</si>
  <si>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</si>
  <si>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</si>
  <si>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</si>
  <si>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</si>
  <si>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</si>
  <si>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</si>
  <si>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</si>
  <si>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</si>
  <si>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</si>
  <si>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</si>
  <si>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</si>
  <si>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</si>
  <si>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</si>
  <si>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</si>
  <si>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</si>
  <si>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</si>
  <si>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</si>
  <si>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</si>
  <si>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</si>
  <si>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</si>
  <si>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</si>
  <si>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</si>
  <si>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</si>
  <si>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</si>
  <si>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</si>
  <si>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</si>
  <si>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</si>
  <si>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</si>
  <si>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</si>
  <si>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</si>
  <si>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</si>
  <si>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</si>
  <si>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</si>
  <si>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</si>
  <si>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</si>
  <si>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</si>
  <si>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</si>
  <si>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</si>
  <si>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</si>
  <si>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</si>
  <si>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</si>
  <si>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</si>
  <si>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</si>
  <si>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</si>
  <si>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</si>
  <si>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</si>
  <si>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</si>
  <si>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</si>
  <si>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</si>
  <si>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</si>
  <si>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</si>
  <si>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</si>
  <si>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</si>
  <si>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</si>
  <si>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</si>
  <si>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</si>
  <si>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</si>
  <si>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</si>
  <si>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</si>
  <si>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</si>
  <si>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</si>
  <si>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</si>
  <si>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</si>
  <si>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</si>
  <si>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</si>
  <si>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</si>
  <si>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</si>
  <si>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</si>
  <si>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</si>
  <si>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</si>
  <si>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</si>
  <si>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</si>
  <si>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</si>
  <si>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</si>
  <si>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</si>
  <si>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</si>
  <si>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</si>
  <si>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</si>
  <si>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</si>
  <si>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</si>
  <si>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</si>
  <si>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</si>
  <si>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</si>
  <si>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</si>
  <si>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</si>
  <si>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</si>
  <si>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</si>
  <si>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</si>
  <si>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</si>
  <si>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</si>
  <si>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</si>
  <si>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</si>
  <si>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</si>
  <si>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</si>
  <si>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</si>
  <si>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</si>
  <si>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</si>
  <si>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</si>
  <si>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</si>
  <si>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</si>
  <si>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</si>
  <si>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</si>
  <si>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</si>
  <si>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</si>
  <si>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</si>
  <si>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</si>
  <si>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</si>
  <si>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</si>
  <si>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</si>
  <si>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</si>
  <si>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</si>
  <si>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</si>
  <si>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</si>
  <si>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</si>
  <si>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</si>
  <si>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</si>
  <si>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</si>
  <si>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</si>
  <si>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</si>
  <si>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</si>
  <si>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</si>
  <si>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</si>
  <si>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</si>
  <si>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</si>
  <si>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</si>
  <si>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</si>
  <si>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</si>
  <si>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</si>
  <si>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</si>
  <si>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</si>
  <si>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</si>
  <si>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</si>
  <si>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</si>
  <si>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</si>
  <si>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</si>
  <si>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</si>
  <si>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</si>
  <si>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</si>
  <si>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</si>
  <si>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</si>
  <si>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</si>
  <si>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</si>
  <si>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</si>
  <si>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</si>
  <si>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</si>
  <si>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</si>
  <si>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</si>
  <si>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</si>
  <si>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</si>
  <si>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</si>
  <si>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</si>
  <si>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</si>
  <si>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</si>
  <si>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</si>
  <si>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</si>
  <si>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</si>
  <si>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</si>
  <si>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</si>
  <si>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</si>
  <si>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</si>
  <si>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</si>
  <si>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</si>
  <si>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</si>
  <si>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</si>
  <si>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</si>
  <si>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</si>
  <si>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</si>
  <si>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</si>
  <si>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</si>
  <si>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</si>
  <si>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</si>
  <si>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</si>
  <si>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</si>
  <si>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</si>
  <si>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</si>
  <si>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</si>
  <si>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</si>
  <si>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</si>
  <si>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</si>
  <si>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</si>
  <si>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</si>
  <si>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</si>
  <si>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</si>
  <si>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</si>
  <si>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</si>
  <si>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</si>
  <si>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</si>
  <si>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</si>
  <si>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</si>
  <si>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</si>
  <si>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</si>
  <si>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</si>
  <si>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</si>
  <si>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</si>
  <si>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</si>
  <si>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</si>
  <si>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</si>
  <si>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</si>
  <si>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</si>
  <si>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</si>
  <si>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</si>
  <si>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</si>
  <si>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</si>
  <si>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</si>
  <si>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</si>
  <si>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</si>
  <si>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</si>
  <si>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</si>
  <si>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</si>
  <si>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</si>
  <si>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</si>
  <si>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</si>
  <si>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</si>
  <si>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</si>
  <si>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</si>
  <si>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</si>
  <si>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</si>
  <si>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</si>
  <si>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</si>
  <si>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</si>
  <si>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</si>
  <si>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</si>
  <si>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</si>
  <si>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</si>
  <si>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</si>
  <si>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</si>
  <si>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</si>
  <si>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</si>
  <si>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</si>
  <si>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</si>
  <si>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</si>
  <si>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</si>
  <si>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</si>
  <si>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</si>
  <si>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</si>
  <si>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</si>
  <si>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</si>
  <si>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</si>
  <si>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</si>
  <si>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</si>
  <si>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</si>
  <si>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</si>
  <si>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</si>
  <si>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</si>
  <si>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</si>
  <si>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</si>
  <si>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</si>
  <si>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</si>
  <si>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</si>
  <si>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</si>
  <si>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</si>
  <si>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</si>
  <si>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</si>
  <si>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</si>
  <si>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</si>
  <si>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</si>
  <si>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</si>
  <si>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</si>
  <si>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</si>
  <si>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</si>
  <si>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</si>
  <si>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</si>
  <si>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</si>
  <si>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</si>
  <si>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</si>
  <si>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</si>
  <si>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</si>
  <si>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</si>
  <si>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</si>
  <si>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</si>
  <si>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</si>
  <si>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</si>
  <si>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</si>
  <si>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</si>
  <si>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</si>
  <si>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</si>
  <si>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</si>
  <si>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</si>
  <si>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</si>
  <si>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</si>
  <si>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</si>
  <si>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</si>
  <si>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</si>
  <si>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</si>
  <si>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</si>
  <si>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</si>
  <si>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</si>
  <si>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</si>
  <si>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</si>
  <si>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</si>
  <si>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</si>
  <si>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</si>
  <si>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</si>
  <si>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</si>
  <si>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</si>
  <si>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</si>
  <si>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</si>
  <si>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</si>
  <si>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</si>
  <si>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</si>
  <si>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</si>
  <si>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</si>
  <si>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</si>
  <si>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</si>
  <si>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</si>
  <si>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</si>
  <si>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</si>
  <si>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</si>
  <si>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</si>
  <si>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</si>
  <si>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</si>
  <si>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</si>
  <si>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</si>
  <si>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</si>
  <si>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</si>
  <si>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</si>
  <si>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</si>
  <si>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</si>
  <si>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</si>
  <si>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</si>
  <si>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</si>
  <si>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</si>
  <si>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</si>
  <si>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</si>
  <si>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</si>
  <si>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</si>
  <si>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</si>
  <si>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</si>
  <si>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</si>
  <si>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</si>
  <si>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</si>
  <si>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</si>
  <si>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</si>
  <si>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</si>
  <si>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</si>
  <si>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</si>
  <si>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</si>
  <si>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</si>
  <si>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</si>
  <si>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</si>
  <si>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</si>
  <si>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</si>
  <si>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</si>
  <si>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</si>
  <si>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</si>
  <si>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</si>
  <si>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</si>
  <si>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</si>
  <si>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</si>
  <si>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</si>
  <si>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</si>
  <si>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</si>
  <si>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</si>
  <si>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</si>
  <si>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</si>
  <si>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</si>
  <si>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</si>
  <si>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</si>
  <si>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</si>
  <si>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</si>
  <si>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</si>
  <si>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</si>
  <si>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</si>
  <si>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</si>
  <si>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</si>
  <si>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</si>
  <si>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</si>
  <si>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</si>
  <si>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</si>
  <si>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</si>
  <si>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</si>
  <si>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</si>
  <si>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</si>
  <si>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</si>
  <si>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</si>
  <si>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</si>
  <si>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</si>
  <si>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</si>
  <si>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</si>
  <si>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</si>
  <si>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</si>
  <si>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</si>
  <si>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</si>
  <si>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</si>
  <si>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</si>
  <si>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</si>
  <si>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</si>
  <si>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</si>
  <si>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</si>
  <si>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</si>
  <si>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</si>
  <si>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</si>
  <si>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</si>
  <si>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</si>
  <si>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</si>
  <si>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</si>
  <si>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</si>
  <si>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</si>
  <si>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</si>
  <si>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</si>
  <si>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</si>
  <si>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</si>
  <si>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</si>
  <si>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</si>
  <si>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</si>
  <si>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</si>
  <si>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</si>
  <si>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</si>
  <si>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</si>
  <si>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</si>
  <si>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</si>
  <si>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</si>
  <si>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</si>
  <si>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</si>
  <si>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</si>
  <si>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</si>
  <si>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</si>
  <si>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</si>
  <si>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</si>
  <si>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</si>
  <si>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</si>
  <si>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</si>
  <si>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</si>
  <si>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</si>
  <si>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</si>
  <si>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</si>
  <si>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</si>
  <si>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</si>
  <si>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</si>
  <si>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</si>
  <si>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</si>
  <si>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</si>
  <si>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</si>
  <si>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</si>
  <si>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</si>
  <si>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</si>
  <si>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</si>
  <si>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</si>
  <si>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</si>
  <si>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</si>
  <si>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</si>
  <si>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</si>
  <si>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</si>
  <si>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</si>
  <si>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</si>
  <si>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</si>
  <si>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</si>
  <si>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</si>
  <si>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</si>
  <si>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</si>
  <si>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</si>
  <si>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</si>
  <si>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</si>
  <si>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</si>
  <si>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</si>
  <si>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</si>
  <si>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</si>
  <si>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</si>
  <si>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</si>
  <si>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</si>
  <si>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</si>
  <si>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</si>
  <si>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</si>
  <si>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</si>
  <si>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</si>
  <si>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</si>
  <si>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</si>
  <si>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</si>
  <si>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</si>
  <si>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</si>
  <si>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</si>
  <si>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</si>
  <si>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</si>
  <si>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</si>
  <si>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</si>
  <si>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</si>
  <si>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</si>
  <si>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</si>
  <si>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</si>
  <si>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</si>
  <si>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</si>
  <si>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</si>
  <si>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</si>
  <si>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</si>
  <si>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</si>
  <si>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</si>
  <si>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</si>
  <si>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</si>
  <si>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</si>
  <si>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</si>
  <si>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</si>
  <si>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</si>
  <si>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</si>
  <si>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</si>
  <si>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</si>
  <si>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</si>
  <si>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</si>
  <si>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</si>
  <si>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</si>
  <si>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</si>
  <si>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</si>
  <si>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</si>
  <si>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</si>
  <si>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</si>
  <si>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</si>
  <si>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</si>
  <si>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</si>
  <si>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</si>
  <si>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</si>
  <si>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</si>
  <si>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</si>
  <si>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</si>
  <si>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</si>
  <si>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</si>
  <si>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</si>
  <si>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</si>
  <si>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</si>
  <si>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</si>
  <si>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</si>
  <si>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</si>
  <si>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</si>
  <si>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</si>
  <si>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</si>
  <si>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</si>
  <si>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</si>
  <si>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</si>
  <si>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</si>
  <si>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</si>
  <si>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</si>
  <si>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</si>
  <si>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</si>
  <si>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</si>
  <si>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</si>
  <si>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</si>
  <si>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</si>
  <si>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</si>
  <si>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</si>
  <si>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</si>
  <si>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</si>
  <si>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</si>
  <si>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</si>
  <si>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</si>
  <si>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</si>
  <si>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</si>
  <si>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</si>
  <si>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</si>
  <si>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</si>
  <si>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</si>
  <si>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</si>
  <si>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</si>
  <si>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</si>
  <si>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</si>
  <si>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</si>
  <si>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</si>
  <si>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</si>
  <si>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</si>
  <si>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</si>
  <si>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</si>
  <si>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</si>
  <si>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</si>
  <si>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</si>
  <si>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</si>
  <si>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</si>
  <si>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</si>
  <si>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</si>
  <si>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</si>
  <si>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</si>
  <si>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</si>
  <si>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</si>
  <si>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</si>
  <si>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</si>
  <si>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</si>
  <si>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</si>
  <si>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</si>
  <si>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</si>
  <si>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</si>
  <si>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</si>
  <si>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</si>
  <si>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</si>
  <si>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</si>
  <si>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</si>
  <si>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</si>
  <si>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</si>
  <si>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</si>
  <si>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</si>
  <si>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</si>
  <si>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</si>
  <si>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</si>
  <si>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</si>
  <si>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</si>
  <si>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</si>
  <si>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</si>
  <si>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</si>
  <si>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</si>
  <si>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</si>
  <si>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</si>
  <si>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</si>
  <si>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</si>
  <si>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</si>
  <si>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</si>
  <si>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</si>
  <si>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</si>
  <si>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</si>
  <si>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</si>
  <si>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</si>
  <si>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</si>
  <si>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</si>
  <si>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</si>
  <si>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</si>
  <si>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</si>
  <si>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</si>
  <si>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</si>
  <si>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</si>
  <si>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</si>
  <si>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</si>
  <si>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</si>
  <si>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</si>
  <si>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</si>
  <si>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</si>
  <si>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</si>
  <si>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</si>
  <si>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</si>
  <si>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</si>
  <si>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</si>
  <si>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</si>
  <si>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</si>
  <si>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</si>
  <si>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</si>
  <si>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</si>
  <si>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</si>
  <si>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</si>
  <si>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</si>
  <si>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</si>
  <si>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</si>
  <si>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</si>
  <si>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</si>
  <si>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</si>
  <si>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</si>
  <si>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</si>
  <si>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</si>
  <si>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</si>
  <si>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</si>
  <si>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</si>
  <si>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</si>
  <si>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</si>
  <si>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</si>
  <si>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</si>
  <si>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</si>
  <si>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</si>
  <si>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</si>
  <si>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</si>
  <si>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</si>
  <si>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</si>
  <si>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</si>
  <si>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</si>
  <si>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</si>
  <si>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</si>
  <si>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</si>
  <si>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</si>
  <si>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</si>
  <si>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</si>
  <si>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</si>
  <si>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</si>
  <si>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</si>
  <si>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</si>
  <si>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</si>
  <si>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</si>
  <si>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</si>
  <si>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</si>
  <si>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</si>
  <si>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</si>
  <si>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</si>
  <si>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</si>
  <si>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</si>
  <si>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</si>
  <si>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</si>
  <si>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</si>
  <si>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</si>
  <si>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</si>
  <si>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</si>
  <si>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</si>
  <si>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</si>
  <si>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</si>
  <si>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</si>
  <si>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</si>
  <si>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</si>
  <si>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</si>
  <si>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</si>
  <si>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</si>
  <si>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</si>
  <si>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</si>
  <si>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</si>
  <si>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</si>
  <si>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</si>
  <si>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</si>
  <si>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</si>
  <si>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</si>
  <si>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</si>
  <si>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</si>
  <si>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</si>
  <si>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</si>
  <si>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</si>
  <si>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</si>
  <si>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</si>
  <si>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</si>
  <si>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</si>
  <si>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</si>
  <si>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</si>
  <si>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</si>
  <si>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</si>
  <si>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</si>
  <si>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</si>
  <si>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</si>
  <si>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</si>
  <si>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</si>
  <si>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</si>
  <si>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</si>
  <si>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</si>
  <si>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</si>
  <si>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</si>
  <si>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</si>
  <si>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</si>
  <si>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</si>
  <si>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</si>
  <si>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</si>
  <si>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</si>
  <si>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</si>
  <si>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</si>
  <si>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</si>
  <si>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</si>
  <si>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</si>
  <si>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</si>
  <si>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</si>
  <si>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</si>
  <si>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</si>
  <si>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</si>
  <si>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</si>
  <si>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</si>
  <si>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</si>
  <si>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</si>
  <si>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</si>
  <si>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</si>
  <si>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</si>
  <si>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</si>
  <si>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</si>
  <si>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</si>
  <si>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</si>
  <si>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</si>
  <si>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</si>
  <si>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</si>
  <si>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</si>
  <si>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</si>
  <si>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</si>
  <si>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</si>
  <si>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</si>
  <si>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</si>
  <si>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</si>
  <si>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</si>
  <si>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</si>
  <si>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</si>
  <si>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</si>
  <si>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</si>
  <si>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</si>
  <si>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</si>
  <si>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</si>
  <si>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</si>
  <si>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</si>
  <si>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</si>
  <si>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</si>
  <si>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</si>
  <si>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</si>
  <si>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</si>
  <si>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</si>
  <si>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</si>
  <si>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</si>
  <si>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</si>
  <si>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</si>
  <si>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</si>
  <si>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</si>
  <si>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</si>
  <si>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</si>
  <si>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</si>
  <si>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</si>
  <si>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</si>
  <si>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</si>
  <si>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</si>
  <si>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</si>
  <si>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</si>
  <si>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</si>
  <si>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</si>
  <si>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</si>
  <si>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</si>
  <si>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</si>
  <si>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</si>
  <si>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</si>
  <si>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</si>
  <si>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</si>
  <si>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</si>
  <si>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</si>
  <si>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</si>
  <si>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</si>
  <si>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</si>
  <si>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</si>
  <si>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</si>
  <si>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</si>
  <si>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</si>
  <si>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</si>
  <si>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</si>
  <si>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</si>
  <si>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</si>
  <si>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</si>
  <si>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</si>
  <si>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</si>
  <si>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</si>
  <si>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</si>
  <si>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</si>
  <si>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</si>
  <si>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</si>
  <si>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</si>
  <si>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</si>
  <si>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</si>
  <si>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</si>
  <si>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</si>
  <si>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</si>
  <si>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</si>
  <si>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</si>
  <si>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</si>
  <si>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</si>
  <si>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</si>
  <si>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</si>
  <si>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</si>
  <si>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</si>
  <si>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</si>
  <si>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</si>
  <si>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</si>
  <si>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</si>
  <si>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</si>
  <si>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</si>
  <si>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</si>
  <si>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</si>
  <si>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</si>
  <si>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</si>
  <si>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</si>
  <si>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</si>
  <si>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</si>
  <si>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</si>
  <si>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</si>
  <si>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</si>
  <si>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</si>
  <si>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</si>
  <si>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</si>
  <si>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</si>
  <si>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</si>
  <si>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</si>
  <si>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</si>
  <si>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</si>
  <si>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</si>
  <si>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</si>
  <si>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</si>
  <si>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</si>
  <si>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</si>
  <si>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</si>
  <si>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</si>
  <si>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</si>
  <si>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</si>
  <si>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</si>
  <si>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</si>
  <si>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</si>
  <si>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</si>
  <si>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</si>
  <si>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</si>
  <si>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</si>
  <si>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</si>
  <si>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</si>
  <si>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</si>
  <si>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</si>
  <si>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</si>
  <si>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</si>
  <si>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</si>
  <si>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</si>
  <si>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</si>
  <si>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</si>
  <si>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</si>
  <si>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</si>
  <si>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</si>
  <si>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</si>
  <si>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</si>
  <si>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</si>
  <si>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</si>
  <si>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</si>
  <si>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</si>
  <si>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</si>
  <si>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</si>
  <si>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</si>
  <si>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</si>
  <si>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</si>
  <si>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</si>
  <si>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</si>
  <si>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</si>
  <si>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</si>
  <si>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</si>
  <si>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</si>
  <si>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</si>
  <si>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</si>
  <si>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</si>
  <si>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</si>
  <si>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</si>
  <si>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</si>
  <si>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</si>
  <si>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</si>
  <si>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</si>
  <si>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</si>
  <si>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</si>
  <si>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</si>
  <si>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</si>
  <si>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</si>
  <si>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</si>
  <si>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</si>
  <si>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</si>
  <si>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</si>
  <si>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</si>
  <si>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</si>
  <si>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</si>
  <si>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</si>
  <si>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</si>
  <si>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</si>
  <si>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</si>
  <si>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</si>
  <si>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</si>
  <si>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</si>
  <si>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</si>
  <si>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</si>
  <si>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</si>
  <si>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</si>
  <si>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</si>
  <si>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</si>
  <si>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</si>
  <si>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</si>
  <si>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</si>
  <si>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</si>
  <si>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</si>
  <si>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</si>
  <si>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</si>
  <si>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</si>
  <si>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</si>
  <si>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</si>
  <si>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</si>
  <si>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</si>
  <si>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</si>
  <si>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</si>
  <si>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</si>
  <si>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</si>
  <si>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</si>
  <si>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</si>
  <si>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</si>
  <si>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</si>
  <si>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</si>
  <si>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</si>
  <si>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</si>
  <si>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</si>
  <si>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</si>
  <si>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</si>
  <si>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</si>
  <si>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</si>
  <si>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</si>
  <si>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</si>
  <si>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</si>
  <si>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</si>
  <si>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</si>
  <si>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</si>
  <si>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</si>
  <si>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</si>
  <si>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</si>
  <si>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</si>
  <si>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</si>
  <si>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</si>
  <si>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</si>
  <si>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</si>
  <si>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</si>
  <si>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</si>
  <si>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</si>
  <si>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</si>
  <si>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</si>
  <si>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</si>
  <si>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</si>
  <si>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</si>
  <si>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</si>
  <si>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</si>
  <si>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</si>
  <si>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</si>
  <si>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</si>
  <si>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</si>
  <si>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</si>
  <si>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</si>
  <si>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</si>
  <si>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</si>
  <si>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</si>
  <si>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</si>
  <si>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</si>
  <si>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</si>
  <si>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</si>
  <si>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</si>
  <si>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</si>
  <si>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</si>
  <si>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</si>
  <si>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</si>
  <si>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</si>
  <si>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</si>
  <si>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</si>
  <si>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</si>
  <si>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</si>
  <si>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</si>
  <si>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</si>
  <si>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</si>
  <si>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</si>
  <si>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</si>
  <si>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</si>
  <si>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</si>
  <si>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</si>
  <si>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</si>
  <si>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</si>
  <si>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</si>
  <si>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</si>
  <si>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</si>
  <si>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</si>
  <si>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</si>
  <si>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</si>
  <si>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</si>
  <si>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</si>
  <si>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</si>
  <si>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</si>
  <si>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</si>
  <si>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</si>
  <si>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</si>
  <si>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</si>
  <si>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</si>
  <si>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</si>
  <si>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</si>
  <si>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</si>
  <si>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</si>
  <si>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</si>
  <si>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</si>
  <si>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</si>
  <si>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</si>
  <si>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</si>
  <si>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</si>
  <si>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</si>
  <si>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</si>
  <si>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</si>
  <si>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</si>
  <si>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</si>
  <si>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</si>
  <si>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</si>
  <si>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</si>
  <si>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</si>
  <si>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</si>
  <si>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</si>
  <si>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</si>
  <si>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</si>
  <si>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</si>
  <si>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</si>
  <si>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</si>
  <si>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</si>
  <si>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</si>
  <si>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</si>
  <si>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</si>
  <si>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</si>
  <si>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</si>
  <si>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</si>
  <si>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</si>
  <si>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</si>
  <si>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</si>
  <si>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</si>
  <si>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</si>
  <si>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</si>
  <si>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</si>
  <si>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</si>
  <si>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</si>
  <si>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</si>
  <si>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</si>
  <si>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</si>
  <si>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</si>
  <si>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</si>
  <si>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</si>
  <si>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</si>
  <si>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</si>
  <si>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</si>
  <si>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</si>
  <si>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</si>
  <si>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</si>
  <si>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</si>
  <si>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</si>
  <si>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</si>
  <si>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</si>
  <si>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</si>
  <si>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</si>
  <si>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</si>
  <si>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</si>
  <si>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</si>
  <si>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</si>
  <si>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</si>
  <si>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</si>
  <si>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</si>
  <si>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</si>
  <si>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</si>
  <si>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</si>
  <si>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</si>
  <si>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</si>
  <si>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</si>
  <si>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</si>
  <si>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</si>
  <si>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</si>
  <si>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</si>
  <si>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</si>
  <si>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</si>
  <si>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</si>
  <si>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</si>
  <si>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</si>
  <si>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</si>
  <si>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</si>
  <si>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</si>
  <si>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</si>
  <si>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</si>
  <si>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</si>
  <si>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</si>
  <si>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</si>
  <si>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</si>
  <si>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</si>
  <si>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</si>
  <si>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</si>
  <si>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</si>
  <si>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</si>
  <si>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</si>
  <si>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</si>
  <si>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</si>
  <si>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</si>
  <si>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</si>
  <si>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</si>
  <si>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</si>
  <si>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</si>
  <si>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</si>
  <si>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</si>
  <si>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</si>
  <si>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</si>
  <si>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</si>
  <si>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</si>
  <si>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</si>
  <si>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</si>
  <si>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</si>
  <si>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</si>
  <si>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</si>
  <si>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</si>
  <si>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</si>
  <si>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</si>
  <si>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</si>
  <si>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</si>
  <si>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</si>
  <si>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</si>
  <si>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</si>
  <si>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</si>
  <si>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</si>
  <si>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</si>
  <si>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</si>
  <si>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</si>
  <si>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</si>
  <si>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</si>
  <si>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</si>
  <si>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</si>
  <si>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</si>
  <si>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</si>
  <si>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</si>
  <si>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</si>
  <si>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</si>
  <si>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</si>
  <si>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</si>
  <si>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</si>
  <si>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</si>
  <si>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</si>
  <si>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</si>
  <si>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</si>
  <si>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</si>
  <si>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</si>
  <si>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</si>
  <si>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</si>
  <si>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</si>
  <si>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</si>
  <si>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</si>
  <si>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</si>
  <si>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</si>
  <si>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</si>
  <si>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</si>
  <si>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</si>
  <si>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</si>
  <si>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</si>
  <si>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</si>
  <si>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</si>
  <si>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</si>
  <si>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</si>
  <si>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</si>
  <si>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</si>
  <si>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</si>
  <si>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</si>
  <si>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</si>
  <si>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</si>
  <si>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</si>
  <si>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</si>
  <si>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</si>
  <si>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</si>
  <si>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</si>
  <si>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</si>
  <si>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</si>
  <si>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</si>
  <si>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</si>
  <si>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</si>
  <si>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</si>
  <si>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</si>
  <si>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</si>
  <si>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</si>
  <si>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</si>
  <si>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</si>
  <si>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</si>
  <si>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</si>
  <si>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</si>
  <si>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</si>
  <si>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</si>
  <si>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</si>
  <si>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</si>
  <si>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</si>
  <si>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</si>
  <si>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</si>
  <si>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</si>
  <si>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</si>
  <si>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</si>
  <si>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</si>
  <si>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</si>
  <si>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</si>
  <si>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</si>
  <si>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</si>
  <si>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</si>
  <si>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</si>
  <si>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</si>
  <si>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</si>
  <si>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</si>
  <si>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</si>
  <si>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</si>
  <si>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</si>
  <si>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</si>
  <si>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</si>
  <si>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</si>
  <si>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</si>
  <si>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</si>
  <si>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</si>
  <si>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</si>
  <si>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</si>
  <si>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</si>
  <si>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</si>
  <si>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</si>
  <si>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</si>
  <si>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</si>
  <si>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</si>
  <si>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</si>
  <si>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</si>
  <si>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</si>
  <si>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</si>
  <si>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</si>
  <si>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</si>
  <si>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</si>
  <si>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</si>
  <si>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</si>
  <si>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</si>
  <si>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</si>
  <si>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</si>
  <si>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</si>
  <si>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</si>
  <si>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</si>
  <si>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</si>
  <si>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</si>
  <si>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</si>
  <si>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</si>
  <si>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</si>
  <si>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</si>
  <si>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</si>
  <si>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</si>
  <si>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</si>
  <si>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</si>
  <si>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</si>
  <si>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</si>
  <si>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</si>
  <si>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</si>
  <si>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</si>
  <si>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</si>
  <si>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</si>
  <si>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</si>
  <si>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</si>
  <si>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</si>
  <si>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</si>
  <si>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</si>
  <si>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</si>
  <si>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</si>
  <si>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</si>
  <si>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</si>
  <si>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</si>
  <si>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</si>
  <si>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</si>
  <si>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</si>
  <si>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</si>
  <si>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</si>
  <si>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</si>
  <si>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</si>
  <si>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</si>
  <si>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</si>
  <si>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</si>
  <si>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</si>
  <si>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</si>
  <si>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</si>
  <si>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</si>
  <si>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</si>
  <si>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</si>
  <si>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</si>
  <si>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</si>
  <si>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</si>
  <si>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</si>
  <si>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</si>
  <si>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</si>
  <si>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</si>
  <si>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</si>
  <si>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</si>
  <si>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</si>
  <si>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</si>
  <si>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</si>
  <si>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</si>
  <si>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</si>
  <si>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</si>
  <si>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</si>
  <si>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</si>
  <si>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</si>
  <si>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</si>
  <si>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</si>
  <si>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</si>
  <si>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</si>
  <si>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</si>
  <si>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</si>
  <si>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</si>
  <si>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</si>
  <si>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</si>
  <si>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</si>
  <si>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</si>
  <si>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</si>
  <si>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</si>
  <si>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</si>
  <si>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</si>
  <si>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</si>
  <si>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</si>
  <si>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</si>
  <si>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</si>
  <si>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</si>
  <si>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</si>
  <si>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</si>
  <si>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</si>
  <si>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</si>
  <si>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</si>
  <si>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</si>
  <si>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</si>
  <si>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</si>
  <si>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</si>
  <si>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</si>
  <si>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</si>
  <si>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</si>
  <si>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</si>
  <si>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</si>
  <si>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</si>
  <si>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</si>
  <si>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</si>
  <si>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</si>
  <si>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</si>
  <si>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</si>
  <si>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</si>
  <si>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</si>
  <si>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</si>
  <si>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</si>
  <si>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</si>
  <si>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</si>
  <si>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</si>
  <si>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</si>
  <si>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</si>
  <si>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</si>
  <si>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</si>
  <si>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</si>
  <si>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</si>
  <si>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</si>
  <si>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</si>
  <si>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</si>
  <si>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</si>
  <si>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</si>
  <si>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</si>
  <si>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</si>
  <si>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</si>
  <si>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</si>
  <si>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</si>
  <si>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</si>
  <si>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</si>
  <si>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</si>
  <si>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</si>
  <si>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</si>
  <si>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</si>
  <si>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</si>
  <si>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</si>
  <si>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</si>
  <si>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</si>
  <si>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</si>
  <si>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</si>
  <si>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</si>
  <si>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</si>
  <si>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</si>
  <si>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</si>
  <si>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</si>
  <si>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</si>
  <si>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</si>
  <si>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</si>
  <si>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</si>
  <si>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</si>
  <si>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</si>
  <si>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</si>
  <si>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</si>
  <si>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</si>
  <si>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</si>
  <si>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</si>
  <si>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</si>
  <si>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</si>
  <si>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</si>
  <si>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</si>
  <si>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</si>
  <si>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</si>
  <si>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</si>
  <si>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</si>
  <si>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</si>
  <si>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</si>
  <si>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</si>
  <si>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</si>
  <si>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</si>
  <si>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</si>
  <si>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</si>
  <si>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</si>
  <si>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</si>
  <si>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</si>
  <si>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</si>
  <si>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</si>
  <si>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</si>
  <si>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</si>
  <si>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</si>
  <si>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</si>
  <si>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</si>
  <si>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</si>
  <si>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</si>
  <si>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</si>
  <si>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</si>
  <si>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</si>
  <si>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</si>
  <si>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</si>
  <si>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</si>
  <si>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</si>
  <si>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</si>
  <si>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</si>
  <si>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</si>
  <si>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</si>
  <si>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</si>
  <si>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</si>
  <si>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</si>
  <si>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</si>
  <si>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</si>
  <si>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</si>
  <si>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</si>
  <si>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</si>
  <si>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</si>
  <si>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</si>
  <si>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</si>
  <si>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</si>
  <si>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</si>
  <si>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</si>
  <si>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</si>
  <si>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</si>
  <si>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</si>
  <si>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</si>
  <si>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</si>
  <si>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</si>
  <si>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</si>
  <si>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</si>
  <si>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</si>
  <si>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</si>
  <si>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</si>
  <si>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</si>
  <si>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</si>
  <si>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</si>
  <si>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</si>
  <si>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</si>
  <si>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</si>
  <si>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</si>
  <si>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</si>
  <si>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</si>
  <si>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</si>
  <si>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</si>
  <si>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</si>
  <si>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</si>
  <si>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</si>
  <si>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</si>
  <si>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</si>
  <si>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</si>
  <si>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</si>
  <si>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</si>
  <si>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</si>
  <si>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</si>
  <si>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</si>
  <si>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</si>
  <si>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</si>
  <si>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</si>
  <si>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</si>
  <si>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</si>
  <si>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</si>
  <si>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</si>
  <si>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</si>
  <si>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</si>
  <si>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</si>
  <si>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</si>
  <si>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</si>
  <si>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</si>
  <si>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</si>
  <si>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</si>
  <si>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</si>
  <si>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</si>
  <si>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</si>
  <si>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</si>
  <si>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</si>
  <si>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</si>
  <si>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</si>
  <si>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</si>
  <si>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</si>
  <si>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</si>
  <si>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</si>
  <si>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</si>
  <si>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</si>
  <si>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</si>
  <si>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</si>
  <si>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</si>
  <si>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</si>
  <si>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</si>
  <si>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</si>
  <si>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</si>
  <si>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</si>
  <si>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</si>
  <si>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</si>
  <si>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</si>
  <si>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</si>
  <si>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</si>
  <si>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</si>
  <si>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</si>
  <si>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</si>
  <si>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</si>
  <si>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</si>
  <si>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</si>
  <si>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</si>
  <si>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</si>
  <si>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</si>
  <si>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</si>
  <si>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</si>
  <si>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</si>
  <si>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</si>
  <si>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</si>
  <si>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</si>
  <si>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</si>
  <si>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</si>
  <si>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</si>
  <si>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</si>
  <si>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</si>
  <si>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</si>
  <si>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</si>
  <si>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</si>
  <si>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</si>
  <si>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</si>
  <si>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</si>
  <si>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</si>
  <si>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</si>
  <si>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</si>
  <si>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</si>
  <si>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</si>
  <si>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</si>
  <si>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</si>
  <si>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</si>
  <si>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</si>
  <si>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</si>
  <si>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</si>
  <si>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</si>
  <si>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</si>
  <si>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</si>
  <si>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</si>
  <si>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</si>
  <si>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</si>
  <si>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</si>
  <si>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</si>
  <si>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</si>
  <si>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</si>
  <si>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</si>
  <si>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</si>
  <si>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</si>
  <si>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</si>
  <si>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</si>
  <si>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</si>
  <si>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</si>
  <si>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</si>
  <si>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</si>
  <si>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</si>
  <si>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</si>
  <si>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</si>
  <si>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</si>
  <si>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</si>
  <si>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</si>
  <si>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</si>
  <si>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</si>
  <si>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</si>
  <si>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</si>
  <si>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</si>
  <si>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</si>
  <si>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</si>
  <si>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</si>
  <si>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</si>
  <si>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</si>
  <si>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</si>
  <si>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</si>
  <si>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</si>
  <si>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</si>
  <si>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</si>
  <si>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</si>
  <si>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</si>
  <si>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</si>
  <si>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</si>
  <si>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</si>
  <si>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</si>
  <si>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</si>
  <si>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</si>
  <si>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</si>
  <si>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</si>
  <si>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</si>
  <si>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</si>
  <si>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</si>
  <si>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</si>
  <si>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</si>
  <si>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</si>
  <si>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</si>
  <si>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</si>
  <si>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</si>
  <si>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</si>
  <si>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</si>
  <si>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</si>
  <si>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</si>
  <si>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</si>
  <si>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</si>
  <si>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</si>
  <si>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</si>
  <si>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</si>
  <si>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</si>
  <si>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</si>
  <si>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</si>
  <si>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</si>
  <si>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</si>
  <si>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</si>
  <si>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</si>
  <si>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</si>
  <si>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</si>
  <si>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</si>
  <si>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</si>
  <si>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</si>
  <si>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</si>
  <si>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</si>
  <si>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</si>
  <si>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</si>
  <si>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</si>
  <si>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</si>
  <si>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</si>
  <si>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</si>
  <si>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</si>
  <si>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</si>
  <si>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</si>
  <si>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</si>
  <si>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</si>
  <si>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</si>
  <si>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</si>
  <si>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</si>
  <si>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</si>
  <si>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</si>
  <si>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</si>
  <si>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</si>
  <si>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</si>
  <si>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</si>
  <si>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</si>
  <si>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</si>
  <si>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</si>
  <si>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</si>
  <si>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</si>
  <si>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</si>
  <si>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</si>
  <si>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</si>
  <si>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</si>
  <si>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</si>
  <si>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</si>
  <si>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</si>
  <si>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</si>
  <si>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</si>
  <si>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</si>
  <si>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</si>
  <si>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</si>
  <si>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</si>
  <si>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</si>
  <si>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</si>
  <si>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</si>
  <si>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</si>
  <si>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</si>
  <si>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</si>
  <si>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</si>
  <si>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</si>
  <si>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</si>
  <si>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</si>
  <si>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</si>
  <si>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</si>
  <si>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</si>
  <si>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</si>
  <si>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</si>
  <si>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</si>
  <si>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</si>
  <si>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</si>
  <si>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</si>
  <si>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</si>
  <si>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</si>
  <si>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</si>
  <si>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</si>
  <si>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</si>
  <si>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</si>
  <si>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</si>
  <si>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</si>
  <si>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</si>
  <si>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</si>
  <si>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</si>
  <si>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</si>
  <si>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</si>
  <si>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</si>
  <si>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</si>
  <si>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</si>
  <si>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</si>
  <si>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</si>
  <si>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</si>
  <si>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</si>
  <si>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</si>
  <si>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</si>
  <si>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</si>
  <si>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</si>
  <si>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</si>
  <si>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</si>
  <si>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</si>
  <si>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</si>
  <si>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</si>
  <si>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</si>
  <si>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</si>
  <si>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</si>
  <si>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</si>
  <si>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</si>
  <si>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</si>
  <si>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</si>
  <si>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</si>
  <si>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</si>
  <si>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</si>
  <si>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</si>
  <si>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</si>
  <si>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</si>
  <si>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</si>
  <si>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</si>
  <si>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</si>
  <si>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</si>
  <si>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</si>
  <si>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</si>
  <si>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</si>
  <si>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</si>
  <si>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</si>
  <si>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</si>
  <si>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</si>
  <si>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</si>
  <si>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</si>
  <si>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</si>
  <si>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</si>
  <si>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</si>
  <si>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</si>
  <si>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</si>
  <si>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</si>
  <si>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</si>
  <si>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</si>
  <si>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</si>
  <si>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</si>
  <si>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</si>
  <si>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</si>
  <si>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</si>
  <si>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</si>
  <si>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</si>
  <si>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</si>
  <si>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</si>
  <si>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</si>
  <si>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</si>
  <si>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</si>
  <si>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</si>
  <si>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</si>
  <si>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</si>
  <si>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</si>
  <si>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</si>
  <si>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</si>
  <si>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</si>
  <si>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</si>
  <si>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</si>
  <si>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</si>
  <si>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</si>
  <si>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</si>
  <si>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</si>
  <si>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</si>
  <si>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</si>
  <si>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</si>
  <si>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</si>
  <si>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</si>
  <si>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</si>
  <si>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</si>
  <si>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</si>
  <si>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</si>
  <si>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</si>
  <si>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</si>
  <si>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</si>
  <si>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</si>
  <si>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</si>
  <si>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</si>
  <si>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</si>
  <si>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</si>
  <si>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</si>
  <si>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</si>
  <si>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</si>
  <si>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</si>
  <si>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</si>
  <si>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</si>
  <si>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</si>
  <si>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</si>
  <si>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</si>
  <si>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</si>
  <si>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</si>
  <si>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</si>
  <si>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</si>
  <si>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</si>
  <si>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</si>
  <si>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</si>
  <si>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</si>
  <si>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</si>
  <si>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</si>
  <si>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</si>
  <si>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</si>
  <si>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</si>
  <si>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</si>
  <si>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</si>
  <si>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</si>
  <si>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</si>
  <si>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</si>
  <si>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</si>
  <si>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</si>
  <si>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</si>
  <si>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</si>
  <si>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</si>
  <si>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</si>
  <si>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</si>
  <si>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</si>
  <si>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</si>
  <si>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</si>
  <si>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</si>
  <si>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</si>
  <si>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</si>
  <si>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</si>
  <si>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</si>
  <si>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</si>
  <si>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</si>
  <si>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</si>
  <si>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</si>
  <si>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</si>
  <si>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</si>
  <si>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</si>
  <si>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</si>
  <si>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</si>
  <si>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</si>
  <si>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</si>
  <si>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</si>
  <si>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</si>
  <si>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</si>
  <si>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</si>
  <si>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</si>
  <si>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</si>
  <si>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</si>
  <si>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</si>
  <si>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</si>
  <si>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</si>
  <si>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</si>
  <si>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</si>
  <si>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</si>
  <si>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</si>
  <si>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</si>
  <si>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</si>
  <si>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</si>
  <si>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</si>
  <si>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</si>
  <si>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</si>
  <si>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</si>
  <si>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</si>
  <si>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</si>
  <si>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</si>
  <si>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</si>
  <si>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</si>
  <si>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</si>
  <si>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</si>
  <si>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</si>
  <si>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</si>
  <si>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</si>
  <si>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</si>
  <si>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</si>
  <si>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</si>
  <si>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</si>
  <si>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</si>
  <si>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</si>
  <si>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</si>
  <si>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</si>
  <si>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</si>
  <si>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</si>
  <si>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</si>
  <si>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</si>
  <si>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</si>
  <si>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</si>
  <si>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</si>
  <si>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</si>
  <si>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</si>
  <si>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</si>
  <si>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</si>
  <si>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</si>
  <si>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</si>
  <si>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</si>
  <si>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</si>
  <si>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</si>
  <si>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</si>
  <si>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</si>
  <si>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</si>
  <si>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</si>
  <si>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</si>
  <si>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</si>
  <si>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</si>
  <si>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</si>
  <si>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</si>
  <si>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</si>
  <si>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</si>
  <si>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</si>
  <si>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</si>
  <si>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</si>
  <si>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</si>
  <si>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</si>
  <si>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</si>
  <si>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</si>
  <si>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</si>
  <si>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</si>
  <si>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</si>
  <si>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</si>
  <si>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</si>
  <si>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</si>
  <si>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</si>
  <si>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</si>
  <si>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</si>
  <si>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</si>
  <si>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</si>
  <si>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</si>
  <si>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</si>
  <si>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</si>
  <si>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</si>
  <si>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</si>
  <si>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</si>
  <si>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</si>
  <si>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</si>
  <si>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</si>
  <si>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</si>
  <si>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</si>
  <si>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</si>
  <si>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</si>
  <si>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</si>
  <si>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</si>
  <si>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</si>
  <si>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</si>
  <si>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</si>
  <si>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</si>
  <si>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</si>
  <si>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</si>
  <si>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</si>
  <si>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</si>
  <si>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</si>
  <si>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</si>
  <si>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</si>
  <si>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</si>
  <si>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</si>
  <si>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</si>
  <si>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</si>
  <si>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</si>
  <si>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</si>
  <si>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</si>
  <si>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</si>
  <si>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</si>
  <si>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</si>
  <si>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</si>
  <si>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</si>
  <si>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</si>
  <si>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</si>
  <si>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</si>
  <si>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</si>
  <si>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</si>
  <si>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</si>
  <si>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</si>
  <si>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</si>
  <si>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</si>
  <si>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</si>
  <si>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</si>
  <si>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</si>
  <si>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</si>
  <si>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</si>
  <si>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</si>
  <si>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</si>
  <si>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</si>
  <si>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</si>
  <si>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</si>
  <si>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</si>
  <si>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</si>
  <si>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</si>
  <si>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</si>
  <si>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</si>
  <si>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</si>
  <si>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</si>
  <si>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</si>
  <si>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</si>
  <si>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</si>
  <si>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</si>
  <si>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</si>
  <si>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</si>
  <si>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</si>
  <si>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</si>
  <si>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</si>
  <si>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</si>
  <si>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</si>
  <si>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</si>
  <si>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</si>
  <si>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</si>
  <si>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</si>
  <si>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</si>
  <si>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</si>
  <si>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</si>
  <si>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</si>
  <si>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</si>
  <si>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</si>
  <si>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</si>
  <si>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</si>
  <si>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</si>
  <si>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</si>
  <si>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</si>
  <si>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</si>
  <si>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</si>
  <si>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</si>
  <si>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</si>
  <si>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</si>
  <si>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</si>
  <si>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</si>
  <si>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</si>
  <si>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</si>
  <si>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</si>
  <si>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</si>
  <si>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</si>
  <si>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</si>
  <si>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</si>
  <si>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</si>
  <si>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</si>
  <si>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</si>
  <si>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</si>
  <si>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</si>
  <si>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</si>
  <si>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</si>
  <si>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</si>
  <si>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</si>
  <si>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</si>
  <si>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</si>
  <si>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</si>
  <si>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</si>
  <si>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</si>
  <si>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</si>
  <si>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</si>
  <si>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</si>
  <si>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</si>
  <si>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</si>
  <si>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</si>
  <si>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</si>
  <si>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</si>
  <si>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</si>
  <si>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</si>
  <si>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</si>
  <si>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</si>
  <si>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</si>
  <si>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</si>
  <si>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</si>
  <si>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</si>
  <si>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</si>
  <si>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</si>
  <si>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</si>
  <si>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</si>
  <si>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</si>
  <si>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</si>
  <si>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</si>
  <si>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</si>
  <si>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</si>
  <si>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</si>
  <si>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</si>
  <si>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</si>
  <si>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</si>
  <si>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</si>
  <si>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</si>
  <si>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</si>
  <si>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</si>
  <si>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</si>
  <si>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</si>
  <si>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</si>
  <si>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</si>
  <si>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</si>
  <si>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</si>
  <si>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</si>
  <si>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</si>
  <si>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</si>
  <si>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</si>
  <si>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</si>
  <si>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</si>
  <si>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</si>
  <si>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</si>
  <si>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</si>
  <si>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</si>
  <si>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</si>
  <si>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</si>
  <si>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</si>
  <si>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</si>
  <si>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</si>
  <si>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</si>
  <si>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</si>
  <si>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</si>
  <si>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</si>
  <si>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</si>
  <si>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</si>
  <si>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</si>
  <si>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</si>
  <si>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</si>
  <si>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</si>
  <si>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</si>
  <si>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</si>
  <si>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</si>
  <si>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</si>
  <si>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</si>
  <si>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</si>
  <si>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</si>
  <si>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</si>
  <si>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</si>
  <si>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</si>
  <si>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</si>
  <si>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</si>
  <si>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</si>
  <si>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</si>
  <si>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</si>
  <si>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</si>
  <si>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</si>
  <si>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</si>
  <si>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</si>
  <si>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</si>
  <si>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</si>
  <si>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</si>
  <si>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</si>
  <si>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</si>
  <si>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</si>
  <si>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</si>
  <si>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</si>
  <si>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</si>
  <si>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</si>
  <si>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</si>
  <si>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</si>
  <si>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</si>
  <si>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</si>
  <si>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</si>
  <si>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</si>
  <si>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</si>
  <si>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</si>
  <si>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</si>
  <si>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</si>
  <si>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</si>
  <si>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</si>
  <si>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</si>
  <si>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</si>
  <si>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</si>
  <si>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</si>
  <si>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</si>
  <si>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</si>
  <si>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</si>
  <si>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</si>
  <si>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</si>
  <si>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</si>
  <si>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</si>
  <si>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</si>
  <si>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</si>
  <si>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</si>
  <si>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</si>
  <si>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</si>
  <si>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</si>
  <si>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</si>
  <si>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</si>
  <si>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</si>
  <si>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</si>
  <si>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</si>
  <si>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</si>
  <si>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</si>
  <si>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</si>
  <si>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</si>
  <si>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</si>
  <si>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</si>
  <si>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</si>
  <si>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</si>
  <si>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</si>
  <si>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</si>
  <si>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</si>
  <si>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</si>
  <si>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</si>
  <si>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</si>
  <si>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</si>
  <si>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</si>
  <si>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</si>
  <si>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</si>
  <si>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</si>
  <si>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</si>
  <si>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</si>
  <si>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</si>
  <si>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</si>
  <si>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</si>
  <si>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</si>
  <si>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</si>
  <si>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</si>
  <si>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</si>
  <si>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</si>
  <si>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</si>
  <si>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</si>
  <si>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</si>
  <si>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</si>
  <si>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</si>
  <si>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</si>
  <si>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</si>
  <si>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</si>
  <si>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</si>
  <si>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</si>
  <si>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</si>
  <si>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</si>
  <si>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</si>
  <si>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</si>
  <si>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</si>
  <si>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</si>
  <si>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</si>
  <si>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</si>
  <si>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</si>
  <si>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</si>
  <si>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</si>
  <si>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</si>
  <si>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</si>
  <si>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</si>
  <si>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</si>
  <si>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</si>
  <si>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</si>
  <si>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</si>
  <si>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</si>
  <si>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</si>
  <si>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</si>
  <si>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</si>
  <si>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</si>
  <si>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</si>
  <si>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</si>
  <si>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</si>
  <si>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</si>
  <si>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</si>
  <si>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</si>
  <si>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</si>
  <si>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</si>
  <si>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</si>
  <si>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</si>
  <si>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</si>
  <si>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</si>
  <si>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</si>
  <si>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</si>
  <si>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</si>
  <si>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</si>
  <si>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</si>
  <si>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</si>
  <si>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</si>
  <si>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</si>
  <si>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</si>
  <si>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</si>
  <si>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</si>
  <si>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</si>
  <si>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</si>
  <si>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</si>
  <si>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</si>
  <si>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</si>
  <si>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</si>
  <si>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</si>
  <si>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</si>
  <si>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</si>
  <si>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</si>
  <si>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</si>
  <si>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</si>
  <si>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</si>
  <si>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</si>
  <si>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</si>
  <si>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</si>
  <si>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</si>
  <si>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</si>
  <si>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</si>
  <si>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</si>
  <si>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</si>
  <si>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</si>
  <si>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</si>
  <si>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</si>
  <si>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</si>
  <si>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</si>
  <si>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</si>
  <si>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</si>
  <si>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</si>
  <si>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</si>
  <si>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</si>
  <si>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</si>
  <si>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</si>
  <si>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</si>
  <si>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</si>
  <si>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</si>
  <si>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</si>
  <si>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</si>
  <si>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</si>
  <si>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</si>
  <si>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</si>
  <si>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</si>
  <si>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</si>
  <si>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</si>
  <si>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</si>
  <si>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</si>
  <si>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</si>
  <si>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</si>
  <si>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</si>
  <si>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</si>
  <si>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</si>
  <si>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</si>
  <si>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</si>
  <si>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</si>
  <si>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</si>
  <si>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</si>
  <si>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</si>
  <si>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</si>
  <si>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</si>
  <si>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</si>
  <si>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</si>
  <si>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</si>
  <si>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</si>
  <si>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</si>
  <si>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</si>
  <si>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</si>
  <si>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</si>
  <si>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</si>
  <si>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</si>
  <si>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</si>
  <si>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</si>
  <si>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</si>
  <si>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</si>
  <si>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</si>
  <si>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</si>
  <si>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</si>
  <si>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</si>
  <si>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</si>
  <si>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</si>
  <si>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</si>
  <si>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</si>
  <si>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</si>
  <si>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</si>
  <si>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</si>
  <si>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</si>
  <si>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</si>
  <si>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</si>
  <si>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</si>
  <si>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</si>
  <si>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</si>
  <si>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</si>
  <si>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</si>
  <si>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</si>
  <si>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</si>
  <si>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</si>
  <si>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</si>
  <si>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</si>
  <si>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</si>
  <si>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</si>
  <si>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</si>
  <si>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</si>
  <si>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</si>
  <si>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</si>
  <si>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</si>
  <si>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</si>
  <si>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</si>
  <si>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</si>
  <si>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</si>
  <si>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</si>
  <si>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</si>
  <si>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</si>
  <si>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</si>
  <si>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</si>
  <si>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</si>
  <si>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</si>
  <si>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</si>
  <si>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</si>
  <si>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</si>
  <si>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</si>
  <si>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</si>
  <si>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</si>
  <si>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</si>
  <si>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</si>
  <si>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</si>
  <si>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</si>
  <si>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</si>
  <si>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</si>
  <si>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</si>
  <si>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</si>
  <si>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</si>
  <si>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</si>
  <si>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</si>
  <si>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</si>
  <si>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</si>
  <si>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</si>
  <si>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</si>
  <si>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</si>
  <si>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</si>
  <si>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</si>
  <si>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</si>
  <si>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</si>
  <si>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</si>
  <si>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</si>
  <si>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</si>
  <si>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</si>
  <si>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</si>
  <si>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</si>
  <si>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</si>
  <si>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</si>
  <si>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</si>
  <si>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</si>
  <si>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</si>
  <si>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</si>
  <si>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</si>
  <si>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</si>
  <si>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</si>
  <si>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</si>
  <si>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</si>
  <si>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</si>
  <si>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</si>
  <si>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</si>
  <si>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</si>
  <si>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</si>
  <si>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</si>
  <si>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</si>
  <si>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</si>
  <si>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</si>
  <si>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</si>
  <si>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</si>
  <si>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</si>
  <si>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</si>
  <si>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</si>
  <si>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</si>
  <si>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</si>
  <si>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</si>
  <si>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</si>
  <si>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</si>
  <si>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</si>
  <si>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</si>
  <si>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</si>
  <si>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</si>
  <si>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</si>
  <si>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</si>
  <si>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</si>
  <si>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</si>
  <si>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</si>
  <si>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</si>
  <si>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</si>
  <si>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</si>
  <si>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</si>
  <si>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</si>
  <si>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</si>
  <si>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</si>
  <si>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</si>
  <si>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</si>
  <si>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</si>
  <si>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</si>
  <si>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</si>
  <si>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</si>
  <si>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</si>
  <si>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</si>
  <si>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</si>
  <si>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</si>
  <si>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</si>
  <si>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</si>
  <si>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</si>
  <si>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</si>
  <si>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</si>
  <si>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</si>
  <si>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</si>
  <si>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</si>
  <si>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</si>
  <si>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</si>
  <si>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</si>
  <si>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</si>
  <si>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</si>
  <si>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</si>
  <si>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</si>
  <si>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</si>
  <si>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</si>
  <si>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</si>
  <si>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</si>
  <si>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</si>
  <si>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</si>
  <si>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</si>
  <si>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</si>
  <si>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</si>
  <si>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</si>
  <si>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</si>
  <si>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</si>
  <si>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</si>
  <si>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</si>
  <si>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</si>
  <si>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</si>
  <si>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</si>
  <si>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</si>
  <si>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</si>
  <si>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</si>
  <si>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</si>
  <si>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</si>
  <si>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</si>
  <si>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</si>
  <si>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</si>
  <si>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</si>
  <si>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</si>
  <si>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</si>
  <si>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</si>
  <si>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</si>
  <si>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</si>
  <si>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</si>
  <si>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</si>
  <si>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</si>
  <si>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</si>
  <si>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</si>
  <si>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</si>
  <si>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</si>
  <si>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</si>
  <si>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</si>
  <si>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</si>
  <si>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</si>
  <si>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</si>
  <si>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</si>
  <si>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</si>
  <si>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</si>
  <si>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</si>
  <si>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</si>
  <si>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</si>
  <si>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</si>
  <si>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</si>
  <si>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</si>
  <si>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</si>
  <si>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</si>
  <si>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</si>
  <si>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</si>
  <si>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</si>
  <si>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</si>
  <si>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</si>
  <si>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</si>
  <si>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</si>
  <si>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</si>
  <si>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</si>
  <si>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</si>
  <si>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</si>
  <si>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</si>
  <si>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</si>
  <si>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</si>
  <si>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</si>
  <si>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</si>
  <si>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</si>
  <si>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</si>
  <si>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</si>
  <si>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</si>
  <si>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</si>
  <si>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</si>
  <si>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</si>
  <si>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</si>
  <si>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</si>
  <si>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</si>
  <si>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</si>
  <si>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</si>
  <si>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</si>
  <si>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</si>
  <si>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</si>
  <si>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</si>
  <si>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</si>
  <si>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</si>
  <si>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</si>
  <si>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</si>
  <si>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</si>
  <si>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</si>
  <si>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</si>
  <si>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</si>
  <si>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</si>
  <si>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</si>
  <si>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</si>
  <si>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</si>
  <si>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</si>
  <si>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</si>
  <si>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</si>
  <si>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</si>
  <si>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</si>
  <si>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</si>
  <si>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</si>
  <si>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</si>
  <si>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</si>
  <si>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</si>
  <si>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</si>
  <si>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</si>
  <si>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</si>
  <si>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</si>
  <si>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</si>
  <si>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</si>
  <si>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</si>
  <si>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</si>
  <si>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</si>
  <si>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</si>
  <si>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</si>
  <si>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</si>
  <si>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</si>
  <si>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</si>
  <si>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</si>
  <si>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</si>
  <si>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</si>
  <si>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</si>
  <si>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</si>
  <si>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</si>
  <si>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</si>
  <si>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</si>
  <si>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</si>
  <si>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</si>
  <si>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</si>
  <si>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</si>
  <si>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</si>
  <si>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</si>
  <si>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</si>
  <si>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</si>
  <si>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</si>
  <si>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</si>
  <si>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</si>
  <si>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</si>
  <si>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</si>
  <si>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</si>
  <si>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</si>
  <si>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</si>
  <si>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</si>
  <si>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</si>
  <si>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</si>
  <si>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</si>
  <si>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</si>
  <si>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</si>
  <si>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</si>
  <si>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</si>
  <si>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</si>
  <si>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</si>
  <si>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</si>
  <si>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</si>
  <si>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</si>
  <si>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</si>
  <si>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</si>
  <si>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</si>
  <si>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</si>
  <si>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</si>
  <si>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</si>
  <si>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</si>
  <si>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</si>
  <si>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</si>
  <si>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</si>
  <si>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</si>
  <si>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</si>
  <si>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</si>
  <si>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</si>
  <si>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</si>
  <si>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</si>
  <si>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</si>
  <si>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</si>
  <si>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</si>
  <si>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</si>
  <si>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</si>
  <si>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</si>
  <si>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</si>
  <si>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</si>
  <si>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</si>
  <si>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</si>
  <si>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</si>
  <si>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</si>
  <si>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</si>
  <si>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</si>
  <si>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</si>
  <si>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</si>
  <si>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</si>
  <si>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</si>
  <si>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</si>
  <si>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</si>
  <si>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</si>
  <si>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</si>
  <si>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</si>
  <si>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</si>
  <si>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</si>
  <si>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</si>
  <si>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</si>
  <si>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</si>
  <si>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</si>
  <si>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</si>
  <si>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</si>
  <si>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</si>
  <si>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</si>
  <si>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</si>
  <si>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</si>
  <si>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</si>
  <si>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</si>
  <si>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</si>
  <si>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</si>
  <si>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</si>
  <si>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</si>
  <si>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</si>
  <si>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</si>
  <si>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</si>
  <si>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</si>
  <si>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</si>
  <si>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</si>
  <si>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</si>
  <si>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</si>
  <si>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</si>
  <si>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</si>
  <si>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</si>
  <si>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</si>
  <si>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</si>
  <si>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</si>
  <si>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</si>
  <si>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</si>
  <si>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</si>
  <si>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</si>
  <si>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</si>
  <si>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</si>
  <si>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</si>
  <si>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</si>
  <si>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</si>
  <si>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</si>
  <si>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</si>
  <si>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</si>
  <si>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</si>
  <si>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</si>
  <si>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</si>
  <si>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</si>
  <si>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</si>
  <si>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</si>
  <si>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</si>
  <si>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</si>
  <si>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</si>
  <si>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</si>
  <si>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</si>
  <si>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</si>
  <si>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</si>
  <si>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</si>
  <si>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</si>
  <si>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</si>
  <si>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</si>
  <si>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</si>
  <si>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</si>
  <si>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</si>
  <si>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</si>
  <si>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</si>
  <si>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</si>
  <si>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</si>
  <si>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</si>
  <si>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</si>
  <si>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</si>
  <si>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</si>
  <si>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</si>
  <si>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</si>
  <si>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</si>
  <si>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</si>
  <si>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</si>
  <si>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</si>
  <si>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</si>
  <si>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</si>
  <si>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</si>
  <si>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</si>
  <si>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</si>
  <si>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</si>
  <si>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</si>
  <si>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</si>
  <si>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</si>
  <si>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</si>
  <si>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</si>
  <si>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</si>
  <si>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</si>
  <si>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</si>
  <si>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</si>
  <si>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</si>
  <si>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</si>
  <si>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</si>
  <si>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</si>
  <si>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</si>
  <si>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</si>
  <si>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</si>
  <si>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</si>
  <si>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</si>
  <si>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</si>
  <si>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</si>
  <si>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</si>
  <si>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</si>
  <si>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</si>
  <si>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</si>
  <si>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</si>
  <si>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</si>
  <si>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</si>
  <si>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</si>
  <si>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</si>
  <si>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</si>
  <si>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</si>
  <si>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</si>
  <si>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</si>
  <si>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</si>
  <si>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</si>
  <si>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</si>
  <si>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</si>
  <si>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</si>
  <si>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</si>
  <si>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</si>
  <si>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</si>
  <si>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</si>
  <si>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</si>
  <si>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</si>
  <si>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</si>
  <si>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</si>
  <si>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</si>
  <si>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</si>
  <si>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</si>
  <si>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</si>
  <si>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</si>
  <si>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</si>
  <si>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</si>
  <si>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</si>
  <si>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</si>
  <si>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</si>
  <si>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</si>
  <si>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</si>
  <si>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</si>
  <si>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</si>
  <si>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</si>
  <si>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</si>
  <si>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</si>
  <si>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</si>
  <si>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</si>
  <si>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</si>
  <si>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</si>
  <si>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</si>
  <si>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</si>
  <si>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</si>
  <si>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</si>
  <si>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</si>
  <si>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</si>
  <si>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</si>
  <si>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</si>
  <si>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</si>
  <si>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</si>
  <si>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</si>
  <si>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</si>
  <si>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</si>
  <si>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</si>
  <si>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</si>
  <si>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</si>
  <si>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</si>
  <si>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</si>
  <si>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</si>
  <si>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</si>
  <si>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</si>
  <si>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</si>
  <si>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</si>
  <si>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</si>
  <si>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</si>
  <si>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</si>
  <si>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</si>
  <si>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</si>
  <si>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</si>
  <si>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</si>
  <si>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</si>
  <si>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</si>
  <si>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</si>
  <si>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</si>
  <si>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</si>
  <si>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</si>
  <si>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</si>
  <si>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</si>
  <si>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</si>
  <si>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</si>
  <si>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</si>
  <si>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</si>
  <si>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</si>
  <si>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</si>
  <si>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</si>
  <si>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</si>
  <si>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</si>
  <si>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</si>
  <si>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</si>
  <si>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</si>
  <si>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</si>
  <si>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</si>
  <si>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</si>
  <si>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</si>
  <si>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</si>
  <si>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</si>
  <si>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</si>
  <si>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</si>
  <si>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</si>
  <si>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</si>
  <si>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</si>
  <si>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</si>
  <si>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</si>
  <si>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</si>
  <si>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</si>
  <si>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</si>
  <si>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</si>
  <si>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</si>
  <si>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</si>
  <si>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</si>
  <si>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</si>
  <si>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</si>
  <si>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</si>
  <si>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</si>
  <si>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</si>
  <si>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</si>
  <si>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</si>
  <si>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</si>
  <si>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</si>
  <si>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</si>
  <si>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</si>
  <si>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</si>
  <si>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</si>
  <si>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</si>
  <si>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</si>
  <si>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</si>
  <si>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</si>
  <si>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</si>
  <si>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</si>
  <si>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</si>
  <si>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</si>
  <si>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</si>
  <si>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</si>
  <si>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</si>
  <si>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</si>
  <si>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</si>
  <si>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</si>
  <si>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</si>
  <si>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</si>
  <si>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</si>
  <si>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</si>
  <si>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</si>
  <si>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</si>
  <si>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</si>
  <si>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</si>
  <si>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</si>
  <si>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</si>
  <si>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</si>
  <si>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</si>
  <si>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</si>
  <si>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</si>
  <si>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</si>
  <si>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</si>
  <si>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</si>
  <si>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</si>
  <si>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</si>
  <si>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</si>
  <si>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</si>
  <si>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</si>
  <si>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</si>
  <si>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</si>
  <si>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</si>
  <si>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</si>
  <si>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</si>
  <si>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</si>
  <si>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</si>
  <si>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</si>
  <si>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</si>
  <si>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</si>
  <si>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</si>
  <si>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</si>
  <si>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</si>
  <si>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</si>
  <si>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</si>
  <si>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</si>
  <si>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</si>
  <si>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</si>
  <si>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</si>
  <si>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</si>
  <si>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</si>
  <si>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</si>
  <si>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</si>
  <si>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</si>
  <si>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</si>
  <si>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</si>
  <si>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</si>
  <si>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</si>
  <si>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</si>
  <si>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</si>
  <si>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</si>
  <si>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</si>
  <si>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</si>
  <si>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</si>
  <si>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</si>
  <si>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</si>
  <si>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</si>
  <si>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</si>
  <si>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</si>
  <si>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</si>
  <si>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</si>
  <si>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</si>
  <si>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</si>
  <si>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</si>
  <si>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</si>
  <si>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</si>
  <si>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</si>
  <si>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</si>
  <si>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</si>
  <si>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</si>
  <si>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</si>
  <si>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</si>
  <si>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</si>
  <si>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</si>
  <si>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</si>
  <si>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</si>
  <si>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</si>
  <si>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</si>
  <si>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</si>
  <si>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</si>
  <si>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</si>
  <si>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</si>
  <si>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</si>
  <si>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</si>
  <si>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</si>
  <si>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</si>
  <si>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</si>
  <si>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</si>
  <si>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</si>
  <si>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</si>
  <si>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</si>
  <si>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</si>
  <si>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</si>
  <si>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</si>
  <si>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</si>
  <si>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</si>
  <si>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</si>
  <si>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</si>
  <si>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</si>
  <si>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</si>
  <si>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</si>
  <si>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</si>
  <si>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</si>
  <si>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</si>
  <si>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</si>
  <si>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</si>
  <si>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</si>
  <si>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</si>
  <si>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</si>
  <si>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</si>
  <si>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</si>
  <si>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</si>
  <si>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</si>
  <si>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</si>
  <si>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</si>
  <si>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</si>
  <si>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</si>
  <si>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</si>
  <si>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</si>
  <si>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</si>
  <si>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</si>
  <si>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</si>
  <si>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</si>
  <si>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</si>
  <si>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</si>
  <si>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</si>
  <si>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</si>
  <si>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</si>
  <si>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</si>
  <si>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</si>
  <si>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</si>
  <si>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</si>
  <si>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</si>
  <si>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</si>
  <si>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</si>
  <si>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</si>
  <si>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</si>
  <si>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</si>
  <si>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</si>
  <si>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</si>
  <si>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</si>
  <si>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</si>
  <si>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</si>
  <si>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</si>
  <si>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</si>
  <si>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</si>
  <si>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</si>
  <si>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</si>
  <si>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</si>
  <si>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</si>
  <si>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</si>
  <si>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</si>
  <si>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</si>
  <si>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</si>
  <si>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</si>
  <si>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</si>
  <si>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</si>
  <si>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</si>
  <si>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</si>
  <si>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</si>
  <si>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</si>
  <si>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</si>
  <si>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</si>
  <si>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</si>
  <si>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</si>
  <si>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</si>
  <si>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</si>
  <si>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</si>
  <si>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</si>
  <si>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</si>
  <si>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</si>
  <si>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</si>
  <si>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</si>
  <si>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</si>
  <si>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</si>
  <si>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</si>
  <si>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</si>
  <si>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</si>
  <si>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</si>
  <si>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</si>
  <si>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</si>
  <si>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</si>
  <si>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</si>
  <si>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</si>
  <si>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</si>
  <si>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</si>
  <si>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</si>
  <si>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</si>
  <si>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</si>
  <si>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</si>
  <si>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</si>
  <si>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</si>
  <si>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</si>
  <si>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</si>
  <si>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</si>
  <si>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</si>
  <si>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</si>
  <si>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</si>
  <si>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</si>
  <si>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</si>
  <si>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</si>
  <si>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</si>
  <si>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</si>
  <si>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</si>
  <si>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</si>
  <si>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</si>
  <si>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</si>
  <si>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</si>
  <si>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</si>
  <si>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</si>
  <si>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</si>
  <si>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</si>
  <si>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</si>
  <si>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</si>
  <si>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</si>
  <si>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</si>
  <si>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</si>
  <si>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</si>
  <si>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</si>
  <si>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</si>
  <si>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</si>
  <si>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</si>
  <si>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</si>
  <si>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</si>
  <si>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</si>
  <si>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</si>
  <si>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</si>
  <si>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</si>
  <si>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</si>
  <si>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</si>
  <si>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</si>
  <si>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</si>
  <si>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</si>
  <si>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</si>
  <si>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</si>
  <si>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</si>
  <si>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</si>
  <si>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</si>
  <si>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</si>
  <si>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</si>
  <si>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</si>
  <si>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</si>
  <si>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</si>
  <si>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</si>
  <si>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</si>
  <si>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</si>
  <si>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</si>
  <si>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</si>
  <si>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</si>
  <si>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</si>
  <si>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</si>
  <si>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</si>
  <si>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</si>
  <si>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</si>
  <si>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</si>
  <si>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</si>
  <si>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</si>
  <si>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</si>
  <si>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</si>
  <si>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</si>
  <si>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</si>
  <si>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</si>
  <si>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</si>
  <si>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</si>
  <si>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</si>
  <si>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</si>
  <si>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</si>
  <si>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</si>
  <si>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</si>
  <si>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</si>
  <si>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</si>
  <si>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</si>
  <si>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</si>
  <si>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</si>
  <si>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</si>
  <si>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</si>
  <si>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</si>
  <si>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</si>
  <si>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</si>
  <si>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</si>
  <si>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</si>
  <si>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</si>
  <si>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</si>
  <si>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</si>
  <si>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</si>
  <si>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</si>
  <si>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</si>
  <si>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</si>
  <si>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</si>
  <si>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</si>
  <si>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</si>
  <si>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</si>
  <si>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</si>
  <si>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</si>
  <si>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</si>
  <si>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</si>
  <si>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</si>
  <si>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</si>
  <si>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</si>
  <si>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</si>
  <si>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</si>
  <si>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</si>
  <si>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</si>
  <si>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</si>
  <si>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</si>
  <si>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</si>
  <si>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</si>
  <si>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</si>
  <si>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</si>
  <si>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</si>
  <si>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</si>
  <si>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</si>
  <si>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</si>
  <si>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</si>
  <si>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</si>
  <si>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</si>
  <si>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</si>
  <si>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</si>
  <si>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</si>
  <si>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</si>
  <si>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</si>
  <si>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</si>
  <si>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</si>
  <si>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</si>
  <si>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</si>
  <si>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</si>
  <si>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</si>
  <si>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</si>
  <si>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</si>
  <si>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</si>
  <si>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</si>
  <si>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</si>
  <si>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</si>
  <si>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</si>
  <si>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</si>
  <si>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</si>
  <si>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</si>
  <si>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</si>
  <si>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</si>
  <si>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</si>
  <si>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</si>
  <si>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</si>
  <si>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</si>
  <si>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</si>
  <si>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</si>
  <si>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</si>
  <si>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</si>
  <si>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</si>
  <si>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</si>
  <si>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</si>
  <si>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</si>
  <si>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</si>
  <si>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</si>
  <si>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</si>
  <si>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</si>
  <si>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</si>
  <si>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</si>
  <si>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</si>
  <si>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</si>
  <si>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</si>
  <si>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</si>
  <si>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</si>
  <si>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</si>
  <si>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</si>
  <si>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</si>
  <si>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</si>
  <si>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</si>
  <si>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</si>
  <si>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</si>
  <si>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</si>
  <si>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</si>
  <si>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</si>
  <si>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</si>
  <si>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</si>
  <si>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</si>
  <si>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</si>
  <si>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</si>
  <si>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</si>
  <si>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</si>
  <si>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</si>
  <si>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</si>
  <si>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</si>
  <si>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</si>
  <si>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</si>
  <si>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</si>
  <si>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</si>
  <si>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</si>
  <si>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</si>
  <si>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</si>
  <si>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</si>
  <si>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</si>
  <si>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</si>
  <si>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</si>
  <si>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</si>
  <si>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</si>
  <si>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</si>
  <si>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</si>
  <si>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</si>
  <si>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</si>
  <si>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</si>
  <si>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</si>
  <si>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</si>
  <si>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</si>
  <si>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</si>
  <si>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</si>
  <si>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</si>
  <si>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</si>
  <si>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</si>
  <si>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</si>
  <si>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</si>
  <si>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</si>
  <si>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</si>
  <si>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</si>
  <si>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</si>
  <si>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</si>
  <si>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</si>
  <si>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</si>
  <si>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</si>
  <si>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</si>
  <si>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</si>
  <si>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</si>
  <si>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</si>
  <si>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</si>
  <si>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</si>
  <si>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</si>
  <si>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</si>
  <si>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</si>
  <si>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</si>
  <si>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</si>
  <si>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</si>
  <si>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</si>
  <si>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</si>
  <si>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</si>
  <si>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</si>
  <si>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</si>
  <si>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</si>
  <si>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</si>
  <si>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</si>
  <si>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</si>
  <si>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</si>
  <si>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</si>
  <si>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</si>
  <si>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</si>
  <si>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</si>
  <si>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</si>
  <si>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</si>
  <si>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</si>
  <si>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</si>
  <si>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</si>
  <si>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</si>
  <si>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</si>
  <si>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</si>
  <si>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</si>
  <si>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</si>
  <si>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</si>
  <si>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</si>
  <si>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</si>
  <si>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</si>
  <si>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</si>
  <si>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</si>
  <si>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</si>
  <si>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</si>
  <si>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</si>
  <si>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</si>
  <si>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</si>
  <si>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</si>
  <si>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</si>
  <si>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</si>
  <si>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</si>
  <si>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</si>
  <si>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</si>
  <si>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</si>
  <si>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</si>
  <si>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</si>
  <si>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</si>
  <si>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</si>
  <si>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</si>
  <si>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</si>
  <si>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</si>
  <si>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</si>
  <si>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</si>
  <si>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</si>
  <si>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</si>
  <si>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</si>
  <si>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</si>
  <si>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</si>
  <si>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</si>
  <si>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</si>
  <si>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</si>
  <si>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</si>
  <si>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</si>
  <si>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</si>
  <si>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</si>
  <si>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</si>
  <si>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</si>
  <si>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</si>
  <si>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</si>
  <si>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</si>
  <si>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</si>
  <si>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</si>
  <si>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</si>
  <si>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</si>
  <si>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</si>
  <si>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</si>
  <si>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</si>
  <si>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</si>
  <si>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</si>
  <si>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</si>
  <si>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</si>
  <si>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</si>
  <si>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</si>
  <si>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</si>
  <si>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</si>
  <si>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</si>
  <si>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</si>
  <si>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</si>
  <si>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</si>
  <si>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</si>
  <si>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</si>
  <si>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</si>
  <si>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</si>
  <si>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</si>
  <si>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</si>
  <si>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</si>
  <si>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</si>
  <si>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</si>
  <si>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</si>
  <si>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</si>
  <si>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</si>
  <si>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</si>
  <si>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</si>
  <si>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</si>
  <si>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</si>
  <si>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</si>
  <si>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</si>
  <si>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</si>
  <si>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</si>
  <si>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</si>
  <si>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</si>
  <si>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</si>
  <si>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</si>
  <si>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</si>
  <si>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</si>
  <si>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</si>
  <si>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</si>
  <si>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</si>
  <si>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</si>
  <si>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</si>
  <si>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</si>
  <si>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</si>
  <si>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</si>
  <si>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</si>
  <si>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</si>
  <si>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</si>
  <si>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</si>
  <si>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</si>
  <si>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</si>
  <si>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</si>
  <si>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</si>
  <si>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</si>
  <si>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</si>
  <si>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</si>
  <si>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</si>
  <si>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</si>
  <si>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</si>
  <si>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</si>
  <si>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</si>
  <si>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</si>
  <si>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</si>
  <si>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</si>
  <si>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</si>
  <si>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</si>
  <si>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</si>
  <si>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</si>
  <si>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</si>
  <si>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</si>
  <si>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</si>
  <si>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</si>
  <si>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</si>
  <si>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</si>
  <si>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</si>
  <si>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</si>
  <si>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</si>
  <si>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</si>
  <si>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</si>
  <si>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</si>
  <si>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</si>
  <si>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</si>
  <si>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</si>
  <si>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</si>
  <si>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</si>
  <si>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</si>
  <si>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</si>
  <si>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</si>
  <si>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</si>
  <si>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</si>
  <si>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</si>
  <si>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</si>
  <si>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</si>
  <si>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</si>
  <si>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</si>
  <si>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</si>
  <si>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</si>
  <si>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</si>
  <si>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</si>
  <si>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</si>
  <si>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</si>
  <si>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</si>
  <si>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</si>
  <si>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</si>
  <si>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</si>
  <si>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</si>
  <si>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</si>
  <si>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</si>
  <si>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</si>
  <si>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</si>
  <si>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</si>
  <si>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</si>
  <si>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</si>
  <si>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</si>
  <si>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</si>
  <si>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</si>
  <si>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</si>
  <si>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</si>
  <si>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</si>
  <si>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</si>
  <si>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</si>
  <si>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</si>
  <si>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</si>
  <si>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</si>
  <si>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</si>
  <si>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</si>
  <si>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</si>
  <si>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</si>
  <si>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</si>
  <si>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</si>
  <si>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</si>
  <si>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</si>
  <si>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</si>
  <si>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</si>
  <si>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</si>
  <si>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</si>
  <si>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</si>
  <si>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</si>
  <si>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</si>
  <si>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</si>
  <si>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</si>
  <si>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</si>
  <si>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</si>
  <si>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</si>
  <si>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</si>
  <si>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</si>
  <si>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</si>
  <si>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</si>
  <si>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</si>
  <si>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</si>
  <si>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</si>
  <si>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</si>
  <si>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</si>
  <si>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</si>
  <si>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</si>
  <si>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</si>
  <si>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</si>
  <si>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</si>
  <si>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</si>
  <si>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</si>
  <si>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</si>
  <si>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</si>
  <si>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</si>
  <si>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</si>
  <si>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</si>
  <si>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</si>
  <si>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</si>
  <si>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</si>
  <si>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</si>
  <si>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</si>
  <si>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</si>
  <si>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</si>
  <si>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</si>
  <si>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</si>
  <si>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</si>
  <si>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</si>
  <si>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</si>
  <si>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</si>
  <si>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</si>
  <si>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</si>
  <si>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</si>
  <si>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</si>
  <si>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</si>
  <si>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</si>
  <si>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</si>
  <si>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</si>
  <si>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</si>
  <si>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</si>
  <si>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</si>
  <si>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</si>
  <si>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</si>
  <si>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</si>
  <si>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</si>
  <si>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</si>
  <si>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</si>
  <si>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</si>
  <si>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</si>
  <si>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</si>
  <si>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</si>
  <si>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</si>
  <si>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</si>
  <si>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</si>
  <si>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</si>
  <si>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</si>
  <si>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</si>
  <si>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</si>
  <si>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</si>
  <si>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</si>
  <si>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</si>
  <si>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</si>
  <si>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</si>
  <si>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</si>
  <si>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</si>
  <si>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</si>
  <si>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</si>
  <si>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</si>
  <si>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</si>
  <si>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</si>
  <si>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</si>
  <si>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</si>
  <si>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</si>
  <si>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</si>
  <si>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</si>
  <si>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</si>
  <si>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</si>
  <si>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</si>
  <si>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</si>
  <si>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</si>
  <si>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</si>
  <si>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</si>
  <si>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</si>
  <si>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</si>
  <si>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</si>
  <si>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</si>
  <si>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</si>
  <si>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</si>
  <si>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</si>
  <si>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</si>
  <si>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</si>
  <si>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</si>
  <si>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</si>
  <si>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</si>
  <si>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</si>
  <si>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</si>
  <si>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</si>
  <si>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</si>
  <si>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</si>
  <si>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</si>
  <si>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</si>
  <si>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</si>
  <si>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</si>
  <si>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</si>
  <si>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</si>
  <si>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</si>
  <si>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</si>
  <si>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</si>
  <si>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</si>
  <si>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</si>
  <si>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</si>
  <si>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</si>
  <si>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</si>
  <si>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</si>
  <si>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</si>
  <si>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</si>
  <si>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</si>
  <si>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</si>
  <si>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</si>
  <si>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</si>
  <si>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</si>
  <si>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</si>
  <si>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</si>
  <si>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</si>
  <si>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</si>
  <si>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</si>
  <si>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</si>
  <si>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</si>
  <si>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</si>
  <si>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</si>
  <si>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</si>
  <si>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</si>
  <si>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</si>
  <si>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</si>
  <si>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</si>
  <si>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</si>
  <si>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</si>
  <si>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</si>
  <si>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</si>
  <si>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</si>
  <si>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</si>
  <si>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</si>
  <si>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</si>
  <si>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</si>
  <si>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</si>
  <si>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</si>
  <si>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</si>
  <si>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</si>
  <si>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</si>
  <si>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</si>
  <si>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</si>
  <si>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</si>
  <si>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</si>
  <si>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</si>
  <si>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</si>
  <si>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</si>
  <si>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</si>
  <si>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</si>
  <si>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</si>
  <si>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</si>
  <si>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</si>
  <si>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</si>
  <si>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</si>
  <si>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</si>
  <si>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</si>
  <si>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</si>
  <si>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</si>
  <si>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</si>
  <si>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</si>
  <si>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</si>
  <si>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</si>
  <si>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</si>
  <si>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</si>
  <si>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</si>
  <si>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</si>
  <si>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</si>
  <si>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</si>
  <si>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</si>
  <si>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</si>
  <si>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</si>
  <si>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</si>
  <si>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</si>
  <si>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</si>
  <si>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</si>
  <si>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</si>
  <si>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</si>
  <si>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</si>
  <si>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</si>
  <si>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</si>
  <si>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</si>
  <si>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</si>
  <si>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</si>
  <si>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</si>
  <si>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</si>
  <si>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</si>
  <si>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</si>
  <si>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</si>
  <si>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</si>
  <si>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</si>
  <si>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</si>
  <si>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</si>
  <si>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</si>
  <si>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</si>
  <si>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</si>
  <si>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</si>
  <si>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</si>
  <si>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</si>
  <si>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</si>
  <si>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</si>
  <si>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</si>
  <si>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</si>
  <si>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</si>
  <si>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</si>
  <si>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</si>
  <si>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</si>
  <si>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</si>
  <si>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</si>
  <si>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</si>
  <si>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</si>
  <si>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</si>
  <si>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</si>
  <si>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</si>
  <si>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</si>
  <si>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</si>
  <si>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</si>
  <si>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</si>
  <si>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</si>
  <si>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</si>
  <si>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</si>
  <si>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</si>
  <si>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</si>
  <si>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</si>
  <si>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</si>
  <si>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</si>
  <si>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</si>
  <si>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</si>
  <si>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</si>
  <si>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</si>
  <si>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</si>
  <si>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</si>
  <si>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</si>
  <si>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</si>
  <si>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</si>
  <si>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</si>
  <si>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</si>
  <si>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</si>
  <si>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</si>
  <si>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</si>
  <si>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</si>
  <si>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</si>
  <si>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</si>
  <si>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</si>
  <si>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</si>
  <si>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</si>
  <si>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</si>
  <si>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</si>
  <si>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</si>
  <si>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</si>
  <si>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</si>
  <si>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</si>
  <si>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</si>
  <si>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</si>
  <si>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</si>
  <si>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</si>
  <si>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</si>
  <si>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</si>
  <si>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</si>
  <si>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</si>
  <si>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</si>
  <si>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</si>
  <si>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</si>
  <si>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</si>
  <si>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</si>
  <si>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</si>
  <si>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</si>
  <si>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</si>
  <si>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</si>
  <si>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</si>
  <si>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</si>
  <si>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</si>
  <si>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</si>
  <si>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</si>
  <si>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</si>
  <si>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</si>
  <si>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</si>
  <si>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</si>
  <si>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</si>
  <si>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</si>
  <si>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</si>
  <si>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</si>
  <si>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</si>
  <si>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</si>
  <si>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</si>
  <si>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</si>
  <si>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</si>
  <si>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</si>
  <si>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</si>
  <si>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</si>
  <si>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</si>
  <si>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</si>
  <si>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</si>
  <si>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</si>
  <si>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</si>
  <si>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</si>
  <si>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</si>
  <si>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</si>
  <si>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</si>
  <si>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</si>
  <si>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</si>
  <si>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</si>
  <si>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</si>
  <si>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</si>
  <si>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</si>
  <si>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</si>
  <si>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</si>
  <si>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</si>
  <si>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</si>
  <si>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</si>
  <si>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</si>
  <si>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</si>
  <si>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</si>
  <si>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</si>
  <si>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</si>
  <si>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</si>
  <si>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</si>
  <si>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</si>
  <si>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</si>
  <si>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</si>
  <si>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</si>
  <si>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</si>
  <si>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</si>
  <si>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</si>
  <si>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</si>
  <si>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</si>
  <si>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</si>
  <si>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</si>
  <si>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</si>
  <si>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</si>
  <si>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</si>
  <si>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</si>
  <si>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</si>
  <si>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</si>
  <si>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</si>
  <si>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</si>
  <si>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</si>
  <si>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</si>
  <si>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</si>
  <si>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</si>
  <si>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</si>
  <si>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</si>
  <si>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</si>
  <si>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</si>
  <si>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</si>
  <si>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</si>
  <si>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</si>
  <si>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</si>
  <si>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</si>
  <si>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</si>
  <si>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</si>
  <si>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</si>
  <si>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</si>
  <si>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</si>
  <si>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</si>
  <si>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</si>
  <si>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</si>
  <si>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</si>
  <si>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</si>
  <si>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</si>
  <si>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</si>
  <si>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</si>
  <si>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</si>
  <si>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</si>
  <si>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</si>
  <si>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</si>
  <si>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</si>
  <si>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</si>
  <si>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</si>
  <si>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</si>
  <si>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</si>
  <si>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</si>
  <si>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</si>
  <si>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</si>
  <si>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</si>
  <si>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</si>
  <si>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</si>
  <si>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</si>
  <si>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</si>
  <si>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</si>
  <si>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</si>
  <si>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</si>
  <si>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</si>
  <si>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</si>
  <si>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</si>
  <si>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</si>
  <si>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</si>
  <si>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</si>
  <si>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</si>
  <si>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</si>
  <si>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</si>
  <si>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</si>
  <si>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</si>
  <si>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</si>
  <si>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</si>
  <si>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</si>
  <si>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</si>
  <si>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</si>
  <si>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</si>
  <si>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</si>
  <si>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</si>
  <si>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</si>
  <si>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</si>
  <si>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</si>
  <si>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</si>
  <si>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</si>
  <si>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</si>
  <si>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</si>
  <si>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</si>
  <si>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</si>
  <si>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</si>
  <si>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</si>
  <si>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</si>
  <si>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</si>
  <si>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</si>
  <si>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</si>
  <si>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</si>
  <si>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</si>
  <si>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</si>
  <si>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</si>
  <si>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</si>
  <si>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</si>
  <si>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</si>
  <si>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</si>
  <si>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</si>
  <si>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</si>
  <si>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</si>
  <si>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</si>
  <si>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</si>
  <si>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</si>
  <si>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</si>
  <si>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</si>
  <si>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</si>
  <si>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</si>
  <si>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</si>
  <si>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</si>
  <si>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</si>
  <si>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</si>
  <si>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</si>
  <si>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</si>
  <si>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</si>
  <si>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</si>
  <si>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</si>
  <si>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</si>
  <si>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</si>
  <si>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</si>
  <si>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</si>
  <si>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</si>
  <si>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</si>
  <si>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</si>
  <si>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</si>
  <si>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</si>
  <si>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</si>
  <si>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</si>
  <si>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</si>
  <si>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</si>
  <si>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</si>
  <si>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</si>
  <si>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</si>
  <si>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</si>
  <si>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</si>
  <si>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</si>
  <si>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</si>
  <si>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</si>
  <si>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</si>
  <si>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</si>
  <si>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</si>
  <si>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</si>
  <si>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</si>
  <si>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</si>
  <si>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</si>
  <si>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</si>
  <si>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</si>
  <si>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</si>
  <si>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</si>
  <si>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</si>
  <si>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</si>
  <si>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</si>
  <si>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</si>
  <si>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</si>
  <si>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</si>
  <si>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</si>
  <si>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</si>
  <si>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</si>
  <si>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</si>
  <si>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</si>
  <si>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</si>
  <si>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</si>
  <si>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</si>
  <si>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</si>
  <si>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</si>
  <si>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</si>
  <si>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</si>
  <si>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</si>
  <si>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</si>
  <si>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</si>
  <si>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</si>
  <si>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</si>
  <si>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</si>
  <si>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</si>
  <si>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</si>
  <si>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</si>
  <si>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</si>
  <si>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</si>
  <si>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</si>
  <si>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</si>
  <si>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</si>
  <si>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</si>
  <si>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</si>
  <si>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</si>
  <si>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</si>
  <si>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</si>
  <si>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</si>
  <si>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</si>
  <si>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</si>
  <si>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</si>
  <si>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</si>
  <si>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</si>
  <si>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</si>
  <si>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</si>
  <si>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</si>
  <si>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</si>
  <si>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</si>
  <si>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</si>
  <si>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</si>
  <si>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</si>
  <si>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</si>
  <si>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</si>
  <si>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</si>
  <si>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</si>
  <si>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</si>
  <si>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</si>
  <si>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</si>
  <si>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</si>
  <si>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</si>
  <si>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</si>
  <si>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</si>
  <si>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</si>
  <si>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</si>
  <si>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</si>
  <si>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</si>
  <si>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</si>
  <si>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</si>
  <si>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</si>
  <si>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</si>
  <si>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</si>
  <si>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</si>
  <si>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</si>
  <si>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</si>
  <si>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</si>
  <si>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</si>
  <si>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</si>
  <si>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</si>
  <si>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</si>
  <si>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</si>
  <si>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</si>
  <si>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</si>
  <si>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</si>
  <si>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</si>
  <si>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</si>
  <si>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</si>
  <si>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</si>
  <si>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</si>
  <si>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</si>
  <si>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</si>
  <si>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</si>
  <si>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</si>
  <si>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</si>
  <si>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</si>
  <si>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</si>
  <si>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</si>
  <si>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</si>
  <si>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</si>
  <si>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</si>
  <si>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</si>
  <si>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</si>
  <si>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</si>
  <si>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</si>
  <si>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</si>
  <si>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</si>
  <si>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</si>
  <si>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</si>
  <si>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</si>
  <si>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</si>
  <si>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</si>
  <si>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</si>
  <si>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</si>
  <si>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</si>
  <si>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</si>
  <si>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</si>
  <si>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</si>
  <si>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</si>
  <si>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</si>
  <si>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</si>
  <si>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</si>
  <si>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</si>
  <si>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</si>
  <si>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</si>
  <si>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</si>
  <si>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</si>
  <si>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</si>
  <si>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</si>
  <si>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</si>
  <si>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</si>
  <si>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</si>
  <si>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</si>
  <si>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</si>
  <si>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</si>
  <si>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</si>
  <si>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</si>
  <si>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</si>
  <si>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</si>
  <si>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</si>
  <si>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</si>
  <si>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</si>
  <si>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</si>
  <si>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</si>
  <si>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</si>
  <si>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</si>
  <si>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</si>
  <si>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</si>
  <si>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</si>
  <si>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</si>
  <si>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</si>
  <si>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</si>
  <si>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</si>
  <si>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</si>
  <si>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</si>
  <si>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</si>
  <si>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</si>
  <si>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</si>
  <si>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</si>
  <si>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</si>
  <si>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</si>
  <si>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</si>
  <si>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</si>
  <si>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</si>
  <si>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</si>
  <si>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</si>
  <si>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</si>
  <si>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</si>
  <si>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</si>
  <si>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</si>
  <si>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</si>
  <si>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</si>
  <si>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</si>
  <si>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</si>
  <si>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</si>
  <si>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</si>
  <si>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</si>
  <si>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</si>
  <si>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</si>
  <si>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</si>
  <si>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</si>
  <si>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</si>
  <si>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</si>
  <si>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</si>
  <si>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</si>
  <si>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</si>
  <si>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</si>
  <si>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</si>
  <si>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</si>
  <si>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</si>
  <si>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</si>
  <si>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</si>
  <si>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</si>
  <si>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</si>
  <si>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</si>
  <si>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</si>
  <si>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</si>
  <si>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</si>
  <si>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</si>
  <si>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</si>
  <si>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</si>
  <si>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</si>
  <si>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</si>
  <si>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</si>
  <si>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</si>
  <si>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</si>
  <si>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</si>
  <si>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</si>
  <si>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</si>
  <si>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</si>
  <si>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</si>
  <si>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</si>
  <si>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</si>
  <si>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</si>
  <si>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</si>
  <si>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</si>
  <si>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</si>
  <si>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</si>
  <si>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</si>
  <si>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</si>
  <si>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</si>
  <si>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</si>
  <si>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</si>
  <si>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</si>
  <si>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</si>
  <si>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</si>
  <si>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</si>
  <si>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</si>
  <si>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</si>
  <si>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</si>
  <si>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</si>
  <si>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</si>
  <si>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</si>
  <si>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</si>
  <si>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</si>
  <si>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</si>
  <si>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</si>
  <si>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</si>
  <si>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</si>
  <si>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</si>
  <si>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</si>
  <si>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</si>
  <si>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</si>
  <si>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</si>
  <si>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</si>
  <si>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</si>
  <si>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</si>
  <si>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</si>
  <si>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</si>
  <si>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</si>
  <si>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</si>
  <si>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</si>
  <si>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</si>
  <si>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</si>
  <si>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</si>
  <si>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</si>
  <si>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</si>
  <si>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</si>
  <si>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</si>
  <si>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</si>
  <si>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</si>
  <si>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</si>
  <si>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</si>
  <si>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</si>
  <si>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</si>
  <si>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</si>
  <si>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</si>
  <si>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</si>
  <si>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</si>
  <si>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</si>
  <si>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</si>
  <si>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</si>
  <si>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</si>
  <si>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</si>
  <si>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</si>
  <si>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</si>
  <si>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</si>
  <si>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</si>
  <si>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</si>
  <si>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</si>
  <si>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</si>
  <si>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</si>
  <si>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</si>
  <si>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</si>
  <si>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</si>
  <si>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</si>
  <si>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</si>
  <si>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</si>
  <si>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</si>
  <si>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</si>
  <si>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</si>
  <si>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</si>
  <si>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</si>
  <si>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</si>
  <si>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</si>
  <si>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</si>
  <si>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</si>
  <si>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</si>
  <si>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</si>
  <si>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</si>
  <si>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</si>
  <si>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</si>
  <si>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</si>
  <si>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</si>
  <si>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</si>
  <si>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</si>
  <si>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</si>
  <si>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</si>
  <si>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</si>
  <si>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</si>
  <si>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</si>
  <si>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</si>
  <si>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</si>
  <si>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</si>
  <si>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</si>
  <si>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</si>
  <si>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</si>
  <si>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</si>
  <si>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</si>
  <si>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</si>
  <si>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</si>
  <si>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</si>
  <si>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</si>
  <si>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</si>
  <si>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</si>
  <si>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</si>
  <si>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</si>
  <si>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</si>
  <si>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</si>
  <si>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</si>
  <si>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</si>
  <si>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</si>
  <si>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</si>
  <si>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</si>
  <si>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</si>
  <si>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</si>
  <si>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</si>
  <si>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</si>
  <si>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</si>
  <si>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</si>
  <si>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</si>
  <si>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</si>
  <si>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</si>
  <si>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</si>
  <si>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</si>
  <si>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</si>
  <si>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</si>
  <si>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</si>
  <si>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</si>
  <si>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</si>
  <si>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</si>
  <si>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</si>
  <si>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</si>
  <si>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</si>
  <si>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</si>
  <si>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</si>
  <si>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</si>
  <si>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</si>
  <si>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</si>
  <si>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</si>
  <si>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</si>
  <si>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</si>
  <si>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</si>
  <si>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</si>
  <si>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</si>
  <si>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</si>
  <si>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</si>
  <si>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</si>
  <si>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</si>
  <si>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</si>
  <si>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</si>
  <si>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</si>
  <si>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</si>
  <si>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</si>
  <si>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</si>
  <si>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</si>
  <si>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</si>
  <si>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</si>
  <si>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</si>
  <si>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</si>
  <si>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</si>
  <si>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</si>
  <si>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</si>
  <si>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</si>
  <si>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</si>
  <si>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</si>
  <si>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</si>
  <si>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</si>
  <si>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</si>
  <si>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</si>
  <si>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</si>
  <si>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</si>
  <si>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</si>
  <si>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</si>
  <si>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</si>
  <si>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</si>
  <si>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</si>
  <si>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</si>
  <si>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</si>
  <si>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</si>
  <si>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</si>
  <si>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</si>
  <si>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</si>
  <si>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</si>
  <si>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</si>
  <si>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</si>
  <si>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</si>
  <si>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</si>
  <si>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</si>
  <si>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</si>
  <si>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</si>
  <si>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</si>
  <si>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</si>
  <si>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</si>
  <si>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</si>
  <si>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</si>
  <si>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</si>
  <si>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</si>
  <si>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</si>
  <si>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</si>
  <si>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</si>
  <si>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</si>
  <si>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</si>
  <si>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</si>
  <si>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</si>
  <si>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</si>
  <si>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</si>
  <si>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</si>
  <si>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</si>
  <si>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</si>
  <si>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</si>
  <si>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</si>
  <si>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</si>
  <si>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</si>
  <si>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</si>
  <si>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</si>
  <si>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</si>
  <si>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</si>
  <si>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</si>
  <si>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</si>
  <si>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</si>
  <si>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</si>
  <si>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</si>
  <si>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</si>
  <si>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</si>
  <si>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</si>
  <si>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</si>
  <si>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</si>
  <si>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</si>
  <si>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</si>
  <si>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</si>
  <si>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</si>
  <si>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</si>
  <si>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</si>
  <si>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</si>
  <si>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</si>
  <si>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</si>
  <si>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</si>
  <si>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</si>
  <si>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</si>
  <si>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</si>
  <si>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</si>
  <si>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</si>
  <si>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</si>
  <si>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</si>
  <si>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</si>
  <si>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</si>
  <si>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</si>
  <si>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</si>
  <si>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</si>
  <si>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</si>
  <si>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</si>
  <si>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</si>
  <si>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</si>
  <si>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</si>
  <si>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</si>
  <si>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</si>
  <si>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</si>
  <si>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</si>
  <si>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</si>
  <si>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</si>
  <si>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</si>
  <si>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</si>
  <si>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</si>
  <si>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</si>
  <si>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</si>
  <si>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</si>
  <si>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</si>
  <si>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</si>
  <si>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</si>
  <si>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</si>
  <si>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</si>
  <si>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</si>
  <si>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</si>
  <si>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</si>
  <si>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</si>
  <si>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</si>
  <si>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</si>
  <si>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</si>
  <si>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</si>
  <si>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</si>
  <si>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</si>
  <si>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</si>
  <si>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</si>
  <si>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</si>
  <si>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</si>
  <si>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</si>
  <si>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</si>
  <si>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</si>
  <si>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</si>
  <si>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</si>
  <si>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</si>
  <si>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</si>
  <si>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</si>
  <si>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</si>
  <si>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</si>
  <si>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</si>
  <si>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</si>
  <si>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</si>
  <si>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</si>
  <si>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</si>
  <si>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</si>
  <si>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</si>
  <si>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</si>
  <si>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</si>
  <si>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</si>
  <si>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</si>
  <si>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</si>
  <si>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</si>
  <si>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</si>
  <si>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</si>
  <si>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</si>
  <si>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</si>
  <si>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</si>
  <si>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</si>
  <si>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</si>
  <si>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</si>
  <si>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</si>
  <si>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</si>
  <si>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</si>
  <si>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</si>
  <si>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</si>
  <si>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</si>
  <si>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</si>
  <si>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</si>
  <si>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</si>
  <si>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</si>
  <si>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</si>
  <si>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</si>
  <si>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</si>
  <si>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</si>
  <si>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</si>
  <si>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</si>
  <si>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</si>
  <si>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</si>
  <si>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</si>
  <si>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</si>
  <si>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</si>
  <si>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</si>
  <si>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</si>
  <si>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</si>
  <si>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</si>
  <si>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</si>
  <si>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</si>
  <si>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</si>
  <si>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</si>
  <si>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</si>
  <si>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</si>
  <si>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</si>
  <si>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</si>
  <si>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</si>
  <si>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</si>
  <si>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</si>
  <si>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</si>
  <si>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</si>
  <si>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</si>
  <si>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</si>
  <si>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</si>
  <si>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</si>
  <si>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</si>
  <si>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</si>
  <si>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</si>
  <si>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</si>
  <si>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</si>
  <si>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</si>
  <si>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</si>
  <si>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</si>
  <si>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</si>
  <si>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</si>
  <si>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</si>
  <si>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</si>
  <si>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</si>
  <si>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</si>
  <si>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</si>
  <si>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</si>
  <si>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</si>
  <si>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</si>
  <si>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</si>
  <si>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</si>
  <si>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</si>
  <si>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</si>
  <si>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</si>
  <si>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</si>
  <si>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</si>
  <si>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</si>
  <si>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</si>
  <si>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</si>
  <si>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</si>
  <si>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</si>
  <si>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</si>
  <si>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</si>
  <si>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</si>
  <si>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</si>
  <si>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</si>
  <si>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</si>
  <si>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</si>
  <si>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</si>
  <si>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</si>
  <si>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</si>
  <si>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</si>
  <si>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</si>
  <si>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</si>
  <si>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</si>
  <si>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</si>
  <si>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</si>
  <si>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</si>
  <si>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</si>
  <si>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</si>
  <si>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</si>
  <si>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</si>
  <si>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</si>
  <si>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</si>
  <si>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</si>
  <si>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</si>
  <si>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</si>
  <si>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</si>
  <si>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</si>
  <si>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</si>
  <si>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</si>
  <si>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</si>
  <si>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</si>
  <si>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</si>
  <si>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</si>
  <si>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</si>
  <si>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</si>
  <si>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</si>
  <si>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</si>
  <si>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</si>
  <si>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</si>
  <si>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</si>
  <si>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</si>
  <si>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</si>
  <si>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</si>
  <si>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</si>
  <si>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</si>
  <si>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</si>
  <si>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</si>
  <si>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</si>
  <si>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</si>
  <si>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</si>
  <si>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</si>
  <si>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</si>
  <si>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</si>
  <si>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</si>
  <si>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</si>
  <si>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</si>
  <si>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</si>
  <si>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</si>
  <si>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</si>
  <si>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</si>
  <si>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</si>
  <si>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</si>
  <si>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</si>
  <si>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</si>
  <si>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</si>
  <si>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</si>
  <si>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</si>
  <si>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</si>
  <si>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</si>
  <si>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</si>
  <si>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</si>
  <si>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</si>
  <si>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</si>
  <si>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</si>
  <si>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</si>
  <si>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</si>
  <si>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</si>
  <si>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</si>
  <si>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</si>
  <si>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</si>
  <si>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</si>
  <si>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</si>
  <si>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</si>
  <si>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</si>
  <si>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</si>
  <si>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</si>
  <si>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</si>
  <si>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</si>
  <si>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</si>
  <si>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</si>
  <si>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</si>
  <si>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</si>
  <si>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</si>
  <si>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</si>
  <si>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</si>
  <si>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</si>
  <si>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</si>
  <si>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</si>
  <si>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</si>
  <si>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</si>
  <si>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</si>
  <si>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</si>
  <si>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</si>
  <si>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</si>
  <si>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</si>
  <si>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</si>
  <si>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</si>
  <si>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</si>
  <si>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</si>
  <si>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</si>
  <si>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</si>
  <si>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</si>
  <si>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</si>
  <si>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</si>
  <si>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</si>
  <si>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</si>
  <si>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</si>
  <si>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</si>
  <si>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</si>
  <si>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</si>
  <si>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</si>
  <si>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</si>
  <si>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</si>
  <si>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</si>
  <si>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</si>
  <si>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</si>
  <si>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</si>
  <si>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</si>
  <si>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</si>
  <si>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</si>
  <si>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</si>
  <si>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</si>
  <si>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</si>
  <si>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</si>
  <si>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</si>
  <si>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</si>
  <si>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</si>
  <si>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</si>
  <si>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</si>
  <si>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</si>
  <si>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</si>
  <si>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</si>
  <si>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</si>
  <si>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</si>
  <si>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</si>
  <si>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</si>
  <si>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</si>
  <si>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</si>
  <si>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</si>
  <si>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</si>
  <si>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</si>
  <si>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</si>
  <si>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</si>
  <si>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</si>
  <si>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</si>
  <si>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</si>
  <si>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</si>
  <si>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</si>
  <si>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</si>
  <si>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</si>
  <si>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</si>
  <si>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</si>
  <si>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</si>
  <si>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</si>
  <si>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</si>
  <si>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</si>
  <si>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</si>
  <si>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</si>
  <si>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</si>
  <si>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</si>
  <si>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</si>
  <si>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</si>
  <si>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</si>
  <si>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</si>
  <si>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</si>
  <si>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</si>
  <si>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</si>
  <si>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</si>
  <si>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</si>
  <si>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</si>
  <si>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</si>
  <si>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</si>
  <si>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</si>
  <si>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</si>
  <si>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</si>
  <si>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</si>
  <si>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</si>
  <si>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</si>
  <si>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</si>
  <si>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</si>
  <si>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</si>
  <si>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</si>
  <si>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</si>
  <si>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</si>
  <si>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</si>
  <si>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</si>
  <si>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</si>
  <si>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</si>
  <si>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</si>
  <si>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</si>
  <si>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</si>
  <si>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</si>
  <si>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</si>
  <si>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</si>
  <si>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</si>
  <si>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</si>
  <si>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</si>
  <si>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</si>
  <si>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</si>
  <si>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</si>
  <si>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</si>
  <si>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</si>
  <si>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</si>
  <si>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</si>
  <si>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</si>
  <si>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</si>
  <si>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</si>
  <si>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</si>
  <si>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</si>
  <si>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</si>
  <si>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</si>
  <si>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</si>
  <si>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</si>
  <si>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</si>
  <si>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</si>
  <si>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</si>
  <si>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</si>
  <si>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</si>
  <si>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</si>
  <si>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</si>
  <si>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</si>
  <si>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</si>
  <si>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</si>
  <si>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</si>
  <si>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</si>
  <si>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</si>
  <si>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</si>
  <si>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</si>
  <si>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</si>
  <si>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</si>
  <si>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</si>
  <si>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</si>
  <si>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</si>
  <si>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</si>
  <si>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</si>
  <si>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</si>
  <si>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</si>
  <si>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</si>
  <si>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</si>
  <si>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</si>
  <si>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</si>
  <si>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</si>
  <si>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</si>
  <si>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</si>
  <si>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</si>
  <si>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</si>
  <si>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</si>
  <si>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</si>
  <si>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</si>
  <si>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</si>
  <si>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</si>
  <si>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</si>
  <si>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</si>
  <si>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</si>
  <si>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</si>
  <si>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</si>
  <si>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</si>
  <si>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</si>
  <si>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</si>
  <si>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</si>
  <si>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</si>
  <si>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</si>
  <si>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</si>
  <si>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</si>
  <si>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</si>
  <si>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</si>
  <si>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</si>
  <si>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</si>
  <si>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</si>
  <si>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</si>
  <si>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</si>
  <si>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</si>
  <si>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</si>
  <si>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</si>
  <si>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</si>
  <si>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</si>
  <si>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</si>
  <si>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</si>
  <si>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</si>
  <si>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</si>
  <si>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</si>
  <si>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</si>
  <si>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</si>
  <si>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</si>
  <si>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</si>
  <si>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</si>
  <si>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</si>
  <si>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</si>
  <si>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</si>
  <si>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</si>
  <si>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</si>
  <si>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</si>
  <si>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</si>
  <si>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</si>
  <si>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</si>
  <si>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</si>
  <si>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</si>
  <si>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</si>
  <si>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</si>
  <si>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</si>
  <si>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</si>
  <si>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</si>
  <si>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</si>
  <si>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</si>
  <si>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</si>
  <si>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</si>
  <si>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</si>
  <si>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</si>
  <si>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</si>
  <si>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</si>
  <si>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</si>
  <si>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</si>
  <si>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</si>
  <si>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</si>
  <si>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</si>
  <si>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</si>
  <si>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</si>
  <si>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</si>
  <si>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</si>
  <si>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</si>
  <si>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</si>
  <si>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</si>
  <si>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</si>
  <si>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</si>
  <si>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</si>
  <si>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</si>
  <si>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</si>
  <si>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</si>
  <si>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</si>
  <si>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</si>
  <si>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</si>
  <si>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</si>
  <si>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</si>
  <si>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</si>
  <si>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</si>
  <si>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</si>
  <si>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</si>
  <si>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</si>
  <si>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</si>
  <si>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</si>
  <si>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</si>
  <si>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</si>
  <si>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</si>
  <si>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</si>
  <si>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</si>
  <si>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</si>
  <si>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</si>
  <si>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</si>
  <si>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</si>
  <si>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</si>
  <si>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</si>
  <si>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</si>
  <si>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</si>
  <si>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</si>
  <si>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</si>
  <si>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</si>
  <si>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</si>
  <si>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</si>
  <si>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</si>
  <si>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</si>
  <si>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</si>
  <si>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</si>
  <si>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</si>
  <si>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</si>
  <si>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</si>
  <si>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</si>
  <si>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</si>
  <si>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</si>
  <si>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</si>
  <si>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</si>
  <si>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</si>
  <si>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</si>
  <si>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</si>
  <si>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</si>
  <si>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</si>
  <si>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</si>
  <si>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</si>
  <si>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</si>
  <si>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</si>
  <si>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</si>
  <si>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</si>
  <si>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</si>
  <si>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</si>
  <si>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</si>
  <si>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</si>
  <si>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</si>
  <si>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</si>
  <si>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</si>
  <si>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</si>
  <si>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</si>
  <si>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</si>
  <si>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</si>
  <si>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</si>
  <si>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</si>
  <si>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</si>
  <si>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</si>
  <si>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</si>
  <si>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</si>
  <si>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</si>
  <si>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</si>
  <si>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</si>
  <si>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</si>
  <si>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</si>
  <si>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</si>
  <si>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</si>
  <si>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</si>
  <si>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</si>
  <si>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</si>
  <si>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</si>
  <si>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</si>
  <si>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</si>
  <si>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</si>
  <si>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</si>
  <si>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</si>
  <si>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</si>
  <si>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</si>
  <si>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</si>
  <si>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</si>
  <si>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</si>
  <si>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</si>
  <si>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</si>
  <si>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</si>
  <si>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</si>
  <si>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</si>
  <si>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</si>
  <si>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</si>
  <si>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</si>
  <si>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</si>
  <si>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</si>
  <si>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</si>
  <si>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</si>
  <si>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</si>
  <si>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</si>
  <si>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</si>
  <si>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</si>
  <si>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</si>
  <si>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</si>
  <si>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</si>
  <si>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</si>
  <si>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</si>
  <si>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</si>
  <si>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</si>
  <si>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</si>
  <si>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</si>
  <si>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</si>
  <si>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</si>
  <si>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</si>
  <si>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</si>
  <si>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</si>
  <si>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</si>
  <si>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</si>
  <si>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</si>
  <si>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</si>
  <si>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</si>
  <si>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</si>
  <si>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</si>
  <si>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</si>
  <si>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</si>
  <si>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</si>
  <si>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</si>
  <si>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</si>
  <si>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</si>
  <si>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</si>
  <si>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</si>
  <si>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</si>
  <si>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</si>
  <si>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</si>
  <si>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</si>
  <si>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</si>
  <si>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</si>
  <si>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</si>
  <si>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</si>
  <si>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</si>
  <si>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</si>
  <si>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</si>
  <si>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</si>
  <si>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</si>
  <si>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</si>
  <si>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</si>
  <si>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</si>
  <si>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</si>
  <si>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</si>
  <si>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</si>
  <si>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</si>
  <si>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</si>
  <si>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</si>
  <si>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</si>
  <si>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</si>
  <si>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</si>
  <si>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</si>
  <si>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</si>
  <si>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</si>
  <si>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</si>
  <si>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</si>
  <si>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</si>
  <si>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</si>
  <si>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</si>
  <si>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</si>
  <si>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</si>
  <si>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</si>
  <si>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</si>
  <si>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</si>
  <si>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</si>
  <si>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</si>
  <si>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</si>
  <si>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</si>
  <si>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</si>
  <si>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</si>
  <si>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</si>
  <si>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</si>
  <si>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</si>
  <si>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</si>
  <si>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</si>
  <si>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</si>
  <si>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</si>
  <si>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</si>
  <si>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</si>
  <si>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</si>
  <si>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</si>
  <si>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</si>
  <si>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</si>
  <si>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</si>
  <si>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</si>
  <si>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</si>
  <si>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</si>
  <si>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</si>
  <si>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</si>
  <si>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</si>
  <si>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</si>
  <si>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</si>
  <si>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</si>
  <si>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</si>
  <si>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</si>
  <si>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</si>
  <si>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</si>
  <si>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</si>
  <si>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</si>
  <si>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</si>
  <si>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</si>
  <si>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</si>
  <si>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</si>
  <si>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</si>
  <si>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</si>
  <si>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</si>
  <si>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</si>
  <si>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</si>
  <si>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</si>
  <si>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</si>
  <si>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</si>
  <si>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</si>
  <si>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</si>
  <si>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</si>
  <si>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</si>
  <si>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</si>
  <si>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</si>
  <si>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</si>
  <si>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</si>
  <si>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</si>
  <si>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</si>
  <si>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</si>
  <si>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</si>
  <si>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</si>
  <si>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</si>
  <si>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</si>
  <si>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</si>
  <si>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</si>
  <si>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</si>
  <si>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</si>
  <si>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</si>
  <si>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</si>
  <si>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</si>
  <si>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</si>
  <si>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</si>
  <si>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</si>
  <si>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</si>
  <si>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</si>
  <si>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</si>
  <si>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</si>
  <si>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</si>
  <si>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</si>
  <si>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</si>
  <si>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</si>
  <si>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</si>
  <si>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</si>
  <si>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</si>
  <si>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</si>
  <si>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</si>
  <si>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</si>
  <si>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</si>
  <si>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</si>
  <si>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</si>
  <si>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</si>
  <si>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</si>
  <si>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</si>
  <si>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</si>
  <si>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</si>
  <si>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</si>
  <si>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</si>
  <si>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</si>
  <si>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</si>
  <si>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</si>
  <si>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</si>
  <si>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</si>
  <si>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</si>
  <si>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</si>
  <si>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</si>
  <si>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</si>
  <si>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</si>
  <si>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</si>
  <si>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</si>
  <si>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</si>
  <si>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</si>
  <si>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</si>
  <si>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</si>
  <si>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</si>
  <si>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</si>
  <si>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</si>
  <si>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</si>
  <si>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</si>
  <si>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</si>
  <si>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</si>
  <si>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</si>
  <si>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</si>
  <si>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</si>
  <si>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</si>
  <si>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</si>
  <si>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</si>
  <si>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</si>
  <si>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</si>
  <si>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</si>
  <si>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</si>
  <si>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</si>
  <si>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</si>
  <si>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</si>
  <si>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</si>
  <si>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</si>
  <si>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</si>
  <si>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</si>
  <si>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</si>
  <si>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</si>
  <si>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</si>
  <si>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</si>
  <si>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</si>
  <si>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</si>
  <si>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</si>
  <si>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</si>
  <si>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</si>
  <si>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</si>
  <si>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</si>
  <si>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</si>
  <si>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</si>
  <si>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</si>
  <si>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</si>
  <si>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</si>
  <si>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</si>
  <si>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</si>
  <si>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</si>
  <si>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</si>
  <si>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</si>
  <si>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</si>
  <si>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</si>
  <si>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</si>
  <si>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</si>
  <si>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</si>
  <si>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</si>
  <si>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</si>
  <si>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</si>
  <si>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</si>
  <si>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</si>
  <si>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</si>
  <si>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</si>
  <si>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</si>
  <si>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</si>
  <si>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</si>
  <si>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</si>
  <si>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</si>
  <si>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</si>
  <si>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</si>
  <si>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</si>
  <si>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</si>
  <si>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</si>
  <si>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</si>
  <si>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</si>
  <si>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</si>
  <si>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</si>
  <si>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</si>
  <si>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</si>
  <si>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</si>
  <si>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</si>
  <si>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</si>
  <si>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</si>
  <si>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</si>
  <si>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</si>
  <si>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</si>
  <si>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</si>
  <si>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</si>
  <si>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</si>
  <si>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</si>
  <si>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</si>
  <si>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</si>
  <si>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</si>
  <si>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</si>
  <si>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</si>
  <si>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</si>
  <si>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</si>
  <si>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</si>
  <si>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</si>
  <si>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</si>
  <si>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</si>
  <si>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</si>
  <si>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</si>
  <si>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</si>
  <si>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</si>
  <si>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</si>
  <si>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</si>
  <si>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</si>
  <si>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</si>
  <si>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</si>
  <si>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</si>
  <si>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</si>
  <si>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</si>
  <si>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</si>
  <si>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</si>
  <si>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</si>
  <si>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</si>
  <si>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</si>
  <si>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</si>
  <si>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</si>
  <si>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</si>
  <si>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</si>
  <si>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</si>
  <si>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</si>
  <si>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</si>
  <si>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</si>
  <si>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</si>
  <si>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</si>
  <si>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</si>
  <si>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</si>
  <si>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</si>
  <si>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</si>
  <si>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</si>
  <si>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</si>
  <si>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</si>
  <si>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</si>
  <si>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</si>
  <si>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</si>
  <si>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</si>
  <si>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</si>
  <si>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</si>
  <si>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</si>
  <si>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</si>
  <si>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</si>
  <si>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</si>
  <si>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</si>
  <si>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</si>
  <si>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</si>
  <si>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</si>
  <si>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</si>
  <si>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</si>
  <si>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</si>
  <si>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</si>
  <si>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</si>
  <si>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</si>
  <si>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</si>
  <si>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</si>
  <si>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</si>
  <si>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</si>
  <si>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</si>
  <si>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</si>
  <si>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</si>
  <si>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</si>
  <si>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</si>
  <si>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</si>
  <si>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</si>
  <si>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</si>
  <si>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</si>
  <si>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</si>
  <si>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</si>
  <si>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</si>
  <si>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</si>
  <si>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</si>
  <si>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</si>
  <si>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</si>
  <si>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</si>
  <si>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</si>
  <si>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</si>
  <si>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</si>
  <si>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</si>
  <si>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</si>
  <si>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</si>
  <si>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</si>
  <si>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</si>
  <si>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</si>
  <si>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</si>
  <si>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</si>
  <si>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</si>
  <si>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</si>
  <si>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</si>
  <si>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</si>
  <si>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</si>
  <si>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</si>
  <si>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</si>
  <si>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</si>
  <si>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</si>
  <si>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</si>
  <si>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</si>
  <si>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</si>
  <si>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</si>
  <si>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</si>
  <si>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</si>
  <si>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</si>
  <si>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</si>
  <si>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</si>
  <si>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</si>
  <si>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</si>
  <si>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</si>
  <si>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</si>
  <si>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</si>
  <si>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</si>
  <si>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</si>
  <si>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</si>
  <si>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</si>
  <si>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</si>
  <si>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</si>
  <si>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</si>
  <si>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</si>
  <si>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</si>
  <si>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</si>
  <si>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</si>
  <si>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</si>
  <si>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</si>
  <si>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</si>
  <si>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</si>
  <si>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</si>
  <si>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</si>
  <si>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</si>
  <si>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</si>
  <si>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</si>
  <si>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</si>
  <si>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</si>
  <si>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</si>
  <si>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</si>
  <si>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</si>
  <si>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</si>
  <si>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</si>
  <si>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</si>
  <si>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</si>
  <si>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</si>
  <si>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</si>
  <si>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</si>
  <si>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</si>
  <si>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</si>
  <si>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</si>
  <si>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</si>
  <si>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</si>
  <si>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</si>
  <si>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</si>
  <si>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</si>
  <si>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</si>
  <si>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</si>
  <si>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</si>
  <si>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</si>
  <si>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</si>
  <si>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</si>
  <si>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</si>
  <si>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</si>
  <si>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</si>
  <si>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</si>
  <si>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</si>
  <si>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</si>
  <si>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</si>
  <si>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</si>
  <si>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</si>
  <si>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</si>
  <si>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</si>
  <si>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</si>
  <si>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</si>
  <si>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</si>
  <si>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</si>
  <si>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</si>
  <si>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</si>
  <si>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</si>
  <si>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</si>
  <si>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</si>
  <si>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</si>
  <si>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</si>
  <si>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</si>
  <si>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</si>
  <si>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</si>
  <si>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</si>
  <si>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</si>
  <si>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</si>
  <si>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</si>
  <si>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</si>
  <si>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</si>
  <si>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</si>
  <si>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</si>
  <si>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</si>
  <si>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</si>
  <si>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</si>
  <si>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</si>
  <si>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</si>
  <si>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</si>
  <si>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</si>
  <si>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</si>
  <si>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</si>
  <si>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</si>
  <si>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</si>
  <si>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</si>
  <si>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</si>
  <si>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</si>
  <si>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</si>
  <si>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</si>
  <si>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</si>
  <si>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</si>
  <si>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</si>
  <si>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</si>
  <si>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</si>
  <si>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</si>
  <si>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</si>
  <si>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</si>
  <si>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</si>
  <si>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</si>
  <si>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</si>
  <si>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</si>
  <si>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</si>
  <si>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</si>
  <si>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</si>
  <si>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</si>
  <si>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</si>
  <si>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</si>
  <si>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</si>
  <si>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</si>
  <si>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</si>
  <si>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</si>
  <si>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</si>
  <si>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</si>
  <si>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</si>
  <si>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</si>
  <si>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</si>
  <si>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</si>
  <si>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</si>
  <si>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</si>
  <si>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</si>
  <si>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</si>
  <si>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</si>
  <si>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</si>
  <si>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</si>
  <si>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</si>
  <si>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</si>
  <si>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</si>
  <si>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</si>
  <si>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</si>
  <si>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</si>
  <si>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</si>
  <si>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</si>
  <si>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</si>
  <si>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</si>
  <si>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</si>
  <si>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</si>
  <si>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</si>
  <si>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</si>
  <si>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</si>
  <si>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</si>
  <si>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</si>
  <si>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</si>
  <si>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</si>
  <si>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</si>
  <si>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</si>
  <si>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</si>
  <si>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</si>
  <si>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</si>
  <si>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</si>
  <si>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</si>
  <si>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</si>
  <si>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</si>
  <si>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</si>
  <si>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</si>
  <si>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</si>
  <si>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</si>
  <si>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</si>
  <si>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</si>
  <si>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</si>
  <si>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</si>
  <si>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</si>
  <si>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</si>
  <si>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</si>
  <si>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</si>
  <si>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</si>
  <si>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</si>
  <si>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</si>
  <si>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</si>
  <si>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</si>
  <si>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</si>
  <si>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</si>
  <si>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</si>
  <si>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</si>
  <si>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</si>
  <si>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</si>
  <si>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</si>
  <si>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</si>
  <si>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</si>
  <si>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</si>
  <si>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</si>
  <si>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</si>
  <si>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</si>
  <si>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</si>
  <si>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</si>
  <si>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</si>
  <si>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</si>
  <si>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</si>
  <si>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</si>
  <si>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</si>
  <si>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</si>
  <si>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</si>
  <si>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</si>
  <si>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</si>
  <si>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</si>
  <si>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</si>
  <si>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</si>
  <si>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</si>
  <si>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</si>
  <si>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</si>
  <si>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</si>
  <si>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</si>
  <si>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</si>
  <si>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</si>
  <si>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</si>
  <si>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</si>
  <si>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</si>
  <si>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</si>
  <si>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</si>
  <si>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</si>
  <si>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</si>
  <si>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</si>
  <si>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</si>
  <si>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</si>
  <si>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</si>
  <si>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</si>
  <si>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</si>
  <si>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</si>
  <si>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</si>
  <si>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</si>
  <si>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</si>
  <si>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</si>
  <si>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</si>
  <si>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</si>
  <si>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</si>
  <si>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</si>
  <si>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</si>
  <si>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</si>
  <si>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</si>
  <si>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</si>
  <si>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</si>
  <si>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</si>
  <si>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</si>
  <si>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</si>
  <si>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</si>
  <si>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</si>
  <si>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</si>
  <si>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</si>
  <si>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</si>
  <si>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</si>
  <si>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</si>
  <si>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</si>
  <si>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</si>
  <si>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</si>
  <si>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</si>
  <si>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</si>
  <si>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</si>
  <si>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</si>
  <si>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</si>
  <si>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</si>
  <si>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</si>
  <si>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</si>
  <si>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</si>
  <si>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</si>
  <si>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</si>
  <si>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</si>
  <si>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</si>
  <si>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</si>
  <si>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</si>
  <si>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</si>
  <si>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</si>
  <si>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</si>
  <si>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</si>
  <si>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</si>
  <si>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</si>
  <si>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</si>
  <si>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</si>
  <si>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</si>
  <si>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</si>
  <si>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</si>
  <si>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</si>
  <si>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</si>
  <si>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</si>
  <si>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</si>
  <si>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</si>
  <si>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</si>
  <si>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</si>
  <si>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</si>
  <si>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</si>
  <si>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</si>
  <si>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</si>
  <si>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</si>
  <si>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</si>
  <si>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</si>
  <si>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</si>
  <si>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</si>
  <si>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</si>
  <si>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</si>
  <si>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</si>
  <si>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</si>
  <si>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</si>
  <si>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</si>
  <si>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</si>
  <si>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</si>
  <si>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</si>
  <si>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</si>
  <si>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</si>
  <si>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</si>
  <si>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</si>
  <si>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</si>
  <si>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</si>
  <si>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</si>
  <si>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</si>
  <si>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</si>
  <si>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</si>
  <si>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</si>
  <si>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</si>
  <si>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</si>
  <si>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</si>
  <si>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</si>
  <si>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</si>
  <si>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</si>
  <si>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</si>
  <si>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</si>
  <si>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</si>
  <si>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</si>
  <si>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</si>
  <si>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</si>
  <si>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</si>
  <si>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</si>
  <si>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</si>
  <si>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</si>
  <si>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</si>
  <si>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</si>
  <si>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</si>
  <si>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</si>
  <si>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</si>
  <si>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</si>
  <si>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</si>
  <si>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</si>
  <si>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</si>
  <si>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</si>
  <si>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</si>
  <si>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</si>
  <si>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</si>
  <si>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</si>
  <si>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</si>
  <si>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</si>
  <si>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</si>
  <si>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</si>
  <si>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</si>
  <si>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</si>
  <si>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</si>
  <si>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</si>
  <si>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</si>
  <si>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</si>
  <si>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</si>
  <si>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</si>
  <si>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</si>
  <si>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</si>
  <si>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</si>
  <si>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</si>
  <si>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</si>
  <si>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</si>
  <si>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</si>
  <si>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</si>
  <si>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</si>
  <si>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</si>
  <si>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</si>
  <si>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</si>
  <si>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</si>
  <si>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</si>
  <si>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</si>
  <si>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</si>
  <si>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</si>
  <si>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</si>
  <si>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</si>
  <si>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</si>
  <si>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</si>
  <si>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</si>
  <si>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</si>
  <si>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</si>
  <si>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</si>
  <si>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</si>
  <si>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</si>
  <si>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</si>
  <si>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</si>
  <si>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</si>
  <si>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</si>
  <si>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</si>
  <si>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</si>
  <si>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</si>
  <si>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</si>
  <si>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</si>
  <si>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</si>
  <si>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</si>
  <si>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</si>
  <si>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</si>
  <si>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</si>
  <si>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</si>
  <si>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</si>
  <si>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</si>
  <si>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</si>
  <si>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</si>
  <si>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</si>
  <si>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</si>
  <si>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</si>
  <si>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</si>
  <si>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</si>
  <si>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</si>
  <si>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</si>
  <si>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</si>
  <si>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</si>
  <si>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</si>
  <si>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</si>
  <si>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</si>
  <si>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</si>
  <si>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</si>
  <si>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</si>
  <si>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</si>
  <si>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</si>
  <si>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</si>
  <si>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</si>
  <si>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</si>
  <si>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</si>
  <si>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</si>
  <si>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</si>
  <si>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</si>
  <si>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</si>
  <si>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</si>
  <si>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</si>
  <si>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</si>
  <si>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</si>
  <si>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</si>
  <si>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</si>
  <si>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</si>
  <si>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</si>
  <si>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</si>
  <si>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</si>
  <si>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</si>
  <si>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</si>
  <si>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</si>
  <si>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</si>
  <si>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</si>
  <si>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</si>
  <si>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</si>
  <si>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</si>
  <si>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</si>
  <si>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</si>
  <si>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</si>
  <si>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</si>
  <si>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</si>
  <si>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</si>
  <si>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</si>
  <si>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</si>
  <si>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</si>
  <si>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</si>
  <si>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</si>
  <si>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</si>
  <si>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</si>
  <si>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</si>
  <si>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</si>
  <si>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</si>
  <si>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</si>
  <si>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</si>
  <si>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</si>
  <si>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</si>
  <si>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</si>
  <si>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</si>
  <si>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</si>
  <si>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</si>
  <si>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</si>
  <si>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</si>
  <si>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</si>
  <si>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</si>
  <si>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</si>
  <si>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</si>
  <si>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</si>
  <si>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</si>
  <si>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</si>
  <si>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</si>
  <si>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</si>
  <si>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</si>
  <si>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</si>
  <si>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</si>
  <si>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</si>
  <si>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</si>
  <si>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</si>
  <si>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</si>
  <si>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</si>
  <si>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</si>
  <si>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</si>
  <si>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</si>
  <si>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</si>
  <si>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</si>
  <si>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</si>
  <si>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</si>
  <si>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</si>
  <si>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</si>
  <si>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</si>
  <si>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</si>
  <si>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</si>
  <si>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</si>
  <si>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</si>
  <si>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</si>
  <si>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</si>
  <si>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</si>
  <si>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</si>
  <si>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</si>
  <si>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</si>
  <si>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</si>
  <si>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</si>
  <si>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</si>
  <si>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</si>
  <si>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</si>
  <si>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</si>
  <si>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</si>
  <si>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</si>
  <si>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</si>
  <si>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</si>
  <si>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</si>
  <si>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</si>
  <si>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</si>
  <si>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</si>
  <si>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</si>
  <si>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</si>
  <si>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</si>
  <si>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</si>
  <si>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</si>
  <si>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</si>
  <si>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</si>
  <si>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</si>
  <si>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</si>
  <si>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</si>
  <si>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</si>
  <si>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</si>
  <si>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</si>
  <si>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</si>
  <si>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</si>
  <si>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</si>
  <si>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</si>
  <si>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</si>
  <si>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</si>
  <si>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</si>
  <si>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</si>
  <si>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</si>
  <si>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</si>
  <si>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</si>
  <si>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</si>
  <si>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</si>
  <si>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</si>
  <si>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</si>
  <si>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</si>
  <si>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</si>
  <si>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</si>
  <si>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</si>
  <si>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</si>
  <si>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</si>
  <si>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</si>
  <si>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</si>
  <si>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</si>
  <si>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</si>
  <si>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</si>
  <si>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</si>
  <si>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</si>
  <si>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</si>
  <si>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</si>
  <si>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</si>
  <si>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</si>
  <si>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</si>
  <si>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</si>
  <si>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</si>
  <si>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</si>
  <si>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</si>
  <si>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</si>
  <si>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</si>
  <si>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</si>
  <si>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</si>
  <si>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</si>
  <si>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</si>
  <si>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</si>
  <si>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</si>
  <si>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</si>
  <si>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</si>
  <si>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</si>
  <si>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</si>
  <si>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</si>
  <si>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</si>
  <si>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</si>
  <si>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</si>
  <si>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</si>
  <si>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</si>
  <si>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</si>
  <si>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</si>
  <si>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</si>
  <si>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</si>
  <si>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</si>
  <si>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</si>
  <si>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</si>
  <si>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</si>
  <si>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</si>
  <si>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</si>
  <si>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</si>
  <si>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</si>
  <si>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</si>
  <si>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</si>
  <si>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</si>
  <si>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</si>
  <si>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</si>
  <si>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</si>
  <si>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</si>
  <si>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</si>
  <si>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</si>
  <si>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</si>
  <si>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</si>
  <si>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</si>
  <si>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</si>
  <si>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</si>
  <si>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</si>
  <si>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</si>
  <si>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</si>
  <si>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</si>
  <si>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</si>
  <si>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</si>
  <si>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</si>
  <si>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</si>
  <si>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</si>
  <si>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</si>
  <si>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</si>
  <si>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</si>
  <si>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</si>
  <si>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</si>
  <si>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</si>
  <si>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</si>
  <si>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</si>
  <si>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</si>
  <si>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</si>
  <si>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</si>
  <si>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</si>
  <si>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</si>
  <si>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</si>
  <si>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</si>
  <si>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</si>
  <si>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</si>
  <si>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</si>
  <si>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</si>
  <si>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</si>
  <si>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</si>
  <si>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</si>
  <si>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</si>
  <si>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</si>
  <si>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</si>
  <si>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</si>
  <si>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</si>
  <si>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</si>
  <si>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</si>
  <si>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</si>
  <si>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</si>
  <si>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</si>
  <si>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</si>
  <si>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</si>
  <si>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</si>
  <si>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</si>
  <si>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</si>
  <si>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</si>
  <si>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</si>
  <si>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</si>
  <si>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</si>
  <si>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</si>
  <si>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</si>
  <si>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</si>
  <si>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</si>
  <si>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</si>
  <si>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</si>
  <si>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</si>
  <si>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</si>
  <si>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</si>
  <si>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</si>
  <si>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</si>
  <si>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</si>
  <si>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</si>
  <si>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</si>
  <si>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</si>
  <si>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</si>
  <si>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</si>
  <si>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</si>
  <si>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</si>
  <si>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</si>
  <si>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</si>
  <si>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</si>
  <si>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</si>
  <si>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</si>
  <si>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</si>
  <si>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</si>
  <si>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</si>
  <si>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</si>
  <si>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</si>
  <si>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</si>
  <si>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</si>
  <si>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</si>
  <si>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</si>
  <si>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</si>
  <si>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</si>
  <si>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</si>
  <si>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</si>
  <si>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</si>
  <si>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</si>
  <si>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</si>
  <si>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</si>
  <si>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</si>
  <si>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</si>
  <si>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</si>
  <si>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</si>
  <si>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</si>
  <si>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</si>
  <si>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</si>
  <si>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</si>
  <si>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</si>
  <si>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</si>
  <si>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</si>
  <si>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</si>
  <si>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</si>
  <si>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</si>
  <si>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</si>
  <si>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</si>
  <si>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</si>
  <si>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</si>
  <si>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</si>
  <si>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</si>
  <si>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</si>
  <si>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</si>
  <si>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</si>
  <si>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</si>
  <si>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</si>
  <si>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</si>
  <si>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</si>
  <si>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</si>
  <si>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</si>
  <si>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</si>
  <si>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</si>
  <si>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</si>
  <si>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</si>
  <si>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</si>
  <si>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</si>
  <si>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</si>
  <si>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</si>
  <si>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</si>
  <si>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</si>
  <si>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</si>
  <si>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</si>
  <si>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</si>
  <si>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</si>
  <si>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</si>
  <si>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</si>
  <si>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</si>
  <si>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</si>
  <si>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</si>
  <si>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</si>
  <si>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</si>
  <si>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</si>
  <si>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</si>
  <si>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</si>
  <si>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</si>
  <si>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</si>
  <si>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</si>
  <si>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</si>
  <si>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</si>
  <si>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</si>
  <si>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</si>
  <si>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</si>
  <si>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</si>
  <si>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</si>
  <si>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</si>
  <si>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</si>
  <si>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</si>
  <si>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</si>
  <si>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</si>
  <si>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</si>
  <si>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</si>
  <si>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</si>
  <si>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</si>
  <si>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</si>
  <si>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</si>
  <si>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</si>
  <si>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</si>
  <si>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</si>
  <si>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</si>
  <si>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</si>
  <si>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</si>
  <si>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</si>
  <si>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</si>
  <si>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</si>
  <si>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</si>
  <si>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</si>
  <si>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</si>
  <si>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</si>
  <si>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</si>
  <si>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</si>
  <si>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</si>
  <si>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</si>
  <si>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</si>
  <si>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</si>
  <si>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</si>
  <si>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</si>
  <si>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</si>
  <si>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</si>
  <si>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</si>
  <si>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</si>
  <si>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</si>
  <si>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</si>
  <si>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</si>
  <si>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</si>
  <si>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</si>
  <si>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</si>
  <si>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</si>
  <si>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</si>
  <si>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</si>
  <si>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</si>
  <si>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</si>
  <si>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</si>
  <si>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</si>
  <si>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</si>
  <si>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</si>
  <si>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</si>
  <si>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</si>
  <si>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</si>
  <si>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</si>
  <si>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</si>
  <si>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</si>
  <si>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</si>
  <si>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</si>
  <si>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</si>
  <si>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</si>
  <si>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</si>
  <si>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</si>
  <si>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</si>
  <si>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</si>
  <si>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</si>
  <si>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</si>
  <si>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</si>
  <si>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</si>
  <si>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</si>
  <si>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</si>
  <si>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</si>
  <si>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</si>
  <si>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</si>
  <si>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</si>
  <si>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</si>
  <si>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</si>
  <si>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</si>
  <si>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</si>
  <si>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</si>
  <si>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</si>
  <si>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</si>
  <si>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</si>
  <si>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</si>
  <si>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</si>
  <si>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</si>
  <si>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</si>
  <si>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</si>
  <si>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</si>
  <si>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</si>
  <si>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</si>
  <si>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</si>
  <si>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</si>
  <si>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</si>
  <si>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</si>
  <si>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</si>
  <si>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</si>
  <si>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</si>
  <si>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</si>
  <si>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</si>
  <si>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</si>
  <si>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</si>
  <si>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</si>
  <si>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</si>
  <si>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</si>
  <si>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</si>
  <si>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</si>
  <si>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</si>
  <si>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</si>
  <si>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</si>
  <si>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</si>
  <si>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</si>
  <si>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</si>
  <si>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</si>
  <si>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</si>
  <si>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</si>
  <si>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</si>
  <si>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</si>
  <si>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</si>
  <si>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</si>
  <si>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</si>
  <si>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</si>
  <si>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</si>
  <si>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</si>
  <si>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</si>
  <si>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</si>
  <si>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</si>
  <si>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</si>
  <si>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</si>
  <si>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</si>
  <si>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</si>
  <si>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</si>
  <si>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</si>
  <si>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</si>
  <si>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</si>
  <si>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</si>
  <si>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</si>
  <si>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</si>
  <si>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</si>
  <si>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</si>
  <si>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</si>
  <si>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</si>
  <si>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</si>
  <si>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</si>
  <si>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</si>
  <si>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</si>
  <si>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</si>
  <si>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</si>
  <si>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</si>
  <si>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</si>
  <si>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</si>
  <si>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</si>
  <si>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</si>
  <si>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</si>
  <si>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</si>
  <si>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</si>
  <si>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</si>
  <si>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</si>
  <si>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</si>
  <si>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</si>
  <si>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</si>
  <si>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</si>
  <si>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</si>
  <si>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</si>
  <si>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</si>
  <si>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</si>
  <si>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</si>
  <si>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</si>
  <si>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</si>
  <si>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</si>
  <si>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</si>
  <si>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</si>
  <si>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</si>
  <si>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</si>
  <si>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</si>
  <si>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</si>
  <si>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</si>
  <si>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</si>
  <si>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</si>
  <si>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</si>
  <si>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</si>
  <si>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</si>
  <si>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</si>
  <si>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</si>
  <si>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</si>
  <si>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</si>
  <si>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</si>
  <si>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</si>
  <si>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</si>
  <si>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</si>
  <si>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</si>
  <si>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</si>
  <si>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</si>
  <si>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</si>
  <si>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</si>
  <si>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</si>
  <si>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</si>
  <si>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</si>
  <si>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</si>
  <si>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</si>
  <si>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</si>
  <si>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</si>
  <si>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</si>
  <si>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</si>
  <si>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</si>
  <si>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</si>
  <si>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</si>
  <si>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</si>
  <si>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</si>
  <si>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</si>
  <si>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</si>
  <si>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</si>
  <si>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</si>
  <si>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</si>
  <si>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</si>
  <si>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</si>
  <si>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</si>
  <si>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</si>
  <si>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</si>
  <si>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</si>
  <si>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</si>
  <si>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</si>
  <si>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</si>
  <si>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</si>
  <si>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</si>
  <si>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</si>
  <si>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</si>
  <si>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</si>
  <si>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</si>
  <si>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</si>
  <si>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</si>
  <si>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</si>
  <si>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</si>
  <si>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</si>
  <si>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</si>
  <si>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</si>
  <si>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</si>
  <si>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</si>
  <si>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</si>
  <si>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</si>
  <si>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</si>
  <si>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</si>
  <si>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</si>
  <si>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</si>
  <si>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</si>
  <si>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</si>
  <si>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</si>
  <si>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</si>
  <si>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</si>
  <si>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</si>
  <si>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</si>
  <si>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</si>
  <si>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</si>
  <si>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</si>
  <si>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</si>
  <si>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</si>
  <si>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</si>
  <si>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</si>
  <si>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</si>
  <si>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</si>
  <si>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</si>
  <si>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</si>
  <si>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</si>
  <si>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</si>
  <si>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</si>
  <si>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</si>
  <si>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</si>
  <si>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</si>
  <si>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</si>
  <si>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</si>
  <si>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</si>
  <si>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</si>
  <si>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</si>
  <si>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</si>
  <si>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</si>
  <si>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</si>
  <si>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</si>
  <si>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</si>
  <si>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</si>
  <si>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</si>
  <si>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</si>
  <si>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</si>
  <si>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</si>
  <si>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</si>
  <si>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</si>
  <si>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</si>
  <si>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</si>
  <si>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</si>
  <si>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</si>
  <si>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</si>
  <si>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</si>
  <si>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</si>
  <si>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</si>
  <si>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</si>
  <si>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</si>
  <si>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</si>
  <si>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</si>
  <si>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</si>
  <si>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</si>
  <si>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</si>
  <si>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</si>
  <si>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</si>
  <si>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</si>
  <si>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</si>
  <si>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</si>
  <si>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</si>
  <si>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</si>
  <si>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</si>
  <si>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</si>
  <si>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</si>
  <si>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</si>
  <si>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</si>
  <si>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</si>
  <si>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</si>
  <si>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</si>
  <si>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</si>
  <si>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</si>
  <si>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</si>
  <si>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</si>
  <si>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</si>
  <si>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</si>
  <si>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</si>
  <si>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</si>
  <si>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</si>
  <si>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</si>
  <si>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</si>
  <si>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</si>
  <si>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</si>
  <si>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</si>
  <si>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</si>
  <si>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</si>
  <si>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</si>
  <si>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</si>
  <si>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</si>
  <si>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</si>
  <si>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</si>
  <si>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</si>
  <si>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</si>
  <si>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</si>
  <si>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</si>
  <si>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</si>
  <si>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</si>
  <si>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</si>
  <si>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</si>
  <si>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</si>
  <si>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</si>
  <si>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</si>
  <si>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</si>
  <si>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</si>
  <si>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</si>
  <si>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</si>
  <si>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</si>
  <si>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</si>
  <si>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</si>
  <si>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</si>
  <si>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</si>
  <si>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</si>
  <si>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</si>
  <si>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</si>
  <si>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</si>
  <si>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</si>
  <si>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</si>
  <si>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</si>
  <si>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</si>
  <si>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</si>
  <si>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</si>
  <si>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</si>
  <si>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</si>
  <si>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</si>
  <si>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</si>
  <si>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</si>
  <si>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</si>
  <si>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</si>
  <si>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</si>
  <si>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</si>
  <si>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</si>
  <si>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</si>
  <si>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</si>
  <si>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</si>
  <si>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</si>
  <si>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</si>
  <si>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</si>
  <si>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</si>
  <si>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</si>
  <si>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</si>
  <si>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</si>
  <si>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</si>
  <si>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</si>
  <si>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</si>
  <si>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</si>
  <si>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</si>
  <si>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</si>
  <si>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</si>
  <si>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</si>
  <si>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</si>
  <si>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</si>
  <si>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</si>
  <si>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</si>
  <si>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</si>
  <si>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</si>
  <si>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</si>
  <si>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</si>
  <si>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</si>
  <si>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</si>
  <si>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</si>
  <si>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</si>
  <si>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</si>
  <si>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</si>
  <si>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</si>
  <si>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</si>
  <si>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</si>
  <si>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</si>
  <si>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</si>
  <si>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</si>
  <si>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</si>
  <si>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</si>
  <si>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</si>
  <si>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</si>
  <si>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</si>
  <si>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</si>
  <si>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</si>
  <si>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</si>
  <si>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</si>
  <si>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</si>
  <si>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</si>
  <si>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</si>
  <si>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</si>
  <si>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</si>
  <si>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</si>
  <si>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</si>
  <si>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</si>
  <si>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</si>
  <si>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</si>
  <si>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</si>
  <si>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</si>
  <si>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</si>
  <si>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</si>
  <si>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</si>
  <si>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</si>
  <si>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</si>
  <si>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</si>
  <si>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</si>
  <si>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</si>
  <si>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</si>
  <si>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</si>
  <si>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</si>
  <si>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</si>
  <si>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</si>
  <si>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</si>
  <si>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</si>
  <si>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</si>
  <si>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</si>
  <si>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</si>
  <si>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</si>
  <si>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</si>
  <si>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</si>
  <si>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</si>
  <si>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</si>
  <si>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</si>
  <si>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</si>
  <si>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</si>
  <si>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</si>
  <si>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</si>
  <si>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</si>
  <si>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</si>
  <si>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</si>
  <si>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</si>
  <si>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</si>
  <si>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</si>
  <si>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</si>
  <si>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</si>
  <si>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</si>
  <si>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</si>
  <si>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</si>
  <si>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</si>
  <si>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</si>
  <si>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</si>
  <si>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</si>
  <si>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</si>
  <si>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</si>
  <si>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</si>
  <si>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</si>
  <si>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</si>
  <si>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</si>
  <si>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</si>
  <si>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</si>
  <si>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</si>
  <si>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</si>
  <si>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</si>
  <si>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</si>
  <si>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</si>
  <si>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</si>
  <si>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</si>
  <si>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</si>
  <si>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</si>
  <si>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</si>
  <si>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</si>
  <si>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</si>
  <si>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</si>
  <si>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</si>
  <si>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</si>
  <si>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</si>
  <si>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</si>
  <si>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</si>
  <si>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</si>
  <si>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</si>
  <si>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</si>
  <si>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</si>
  <si>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</si>
  <si>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</si>
  <si>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</si>
  <si>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</si>
  <si>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</si>
  <si>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</si>
  <si>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</si>
  <si>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</si>
  <si>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</si>
  <si>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</si>
  <si>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</si>
  <si>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</si>
  <si>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</si>
  <si>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</si>
  <si>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</si>
  <si>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</si>
  <si>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</si>
  <si>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</si>
  <si>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</si>
  <si>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</si>
  <si>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</si>
  <si>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</si>
  <si>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</si>
  <si>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</si>
  <si>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</si>
  <si>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</si>
  <si>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</si>
  <si>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</si>
  <si>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</si>
  <si>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</si>
  <si>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</si>
  <si>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</si>
  <si>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</si>
  <si>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</si>
  <si>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</si>
  <si>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</si>
  <si>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</si>
  <si>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</si>
  <si>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</si>
  <si>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</si>
  <si>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</si>
  <si>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</si>
  <si>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</si>
  <si>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</si>
  <si>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</si>
  <si>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</si>
  <si>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</si>
  <si>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</si>
  <si>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</si>
  <si>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</si>
  <si>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</si>
  <si>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</si>
  <si>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</si>
  <si>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</si>
  <si>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</si>
  <si>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</si>
  <si>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</si>
  <si>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</si>
  <si>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</si>
  <si>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</si>
  <si>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</si>
  <si>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</si>
  <si>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</si>
  <si>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</si>
  <si>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</si>
  <si>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</si>
  <si>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</si>
  <si>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</si>
  <si>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</si>
  <si>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</si>
  <si>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</si>
  <si>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</si>
  <si>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</si>
  <si>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</si>
  <si>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</si>
  <si>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</si>
  <si>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</si>
  <si>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</si>
  <si>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</si>
  <si>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</si>
  <si>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</si>
  <si>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</si>
  <si>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</si>
  <si>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</si>
  <si>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</si>
  <si>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</si>
  <si>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</si>
  <si>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</si>
  <si>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</si>
  <si>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</si>
  <si>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</si>
  <si>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</si>
  <si>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</si>
  <si>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</si>
  <si>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</si>
  <si>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</si>
  <si>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</si>
  <si>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</si>
  <si>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</si>
  <si>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</si>
  <si>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</si>
  <si>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</si>
  <si>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</si>
  <si>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</si>
  <si>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</si>
  <si>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</si>
  <si>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</si>
  <si>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</si>
  <si>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</si>
  <si>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</si>
  <si>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</si>
  <si>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</si>
  <si>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</si>
  <si>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</si>
  <si>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</si>
  <si>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</si>
  <si>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</si>
  <si>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</si>
  <si>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</si>
  <si>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</si>
  <si>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</si>
  <si>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</si>
  <si>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</si>
  <si>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</si>
  <si>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</si>
  <si>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</si>
  <si>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</si>
  <si>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</si>
  <si>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</si>
  <si>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</si>
  <si>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</si>
  <si>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</si>
  <si>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</si>
  <si>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</si>
  <si>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</si>
  <si>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</si>
  <si>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</si>
  <si>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</si>
  <si>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</si>
  <si>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</si>
  <si>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</si>
  <si>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</si>
  <si>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</si>
  <si>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</si>
  <si>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</si>
  <si>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</si>
  <si>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</si>
  <si>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</si>
  <si>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</si>
  <si>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</si>
  <si>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</si>
  <si>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</si>
  <si>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</si>
  <si>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</si>
  <si>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</si>
  <si>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</si>
  <si>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</si>
  <si>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</si>
  <si>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</si>
  <si>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</si>
  <si>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</si>
  <si>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</si>
  <si>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</si>
  <si>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</si>
  <si>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</si>
  <si>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</si>
  <si>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</si>
  <si>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</si>
  <si>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</si>
  <si>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</si>
  <si>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</si>
  <si>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</si>
  <si>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</si>
  <si>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</si>
  <si>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</si>
  <si>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</si>
  <si>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</si>
  <si>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</si>
  <si>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</si>
  <si>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</si>
  <si>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</si>
  <si>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</si>
  <si>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</si>
  <si>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</si>
  <si>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</si>
  <si>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</si>
  <si>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</si>
  <si>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</si>
  <si>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</si>
  <si>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</si>
  <si>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</si>
  <si>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</si>
  <si>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</si>
  <si>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</si>
  <si>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</si>
  <si>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</si>
  <si>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</si>
  <si>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</si>
  <si>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</si>
  <si>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</si>
  <si>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</si>
  <si>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</si>
  <si>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</si>
  <si>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</si>
  <si>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</si>
  <si>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</si>
  <si>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</si>
  <si>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</si>
  <si>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</si>
  <si>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</si>
  <si>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</si>
  <si>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</si>
  <si>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</si>
  <si>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</si>
  <si>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</si>
  <si>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</si>
  <si>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</si>
  <si>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</si>
  <si>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</si>
  <si>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</si>
  <si>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</si>
  <si>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</si>
  <si>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</si>
  <si>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</si>
  <si>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</si>
  <si>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</si>
  <si>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</si>
  <si>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</si>
  <si>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</si>
  <si>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</si>
  <si>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</si>
  <si>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</si>
  <si>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</si>
  <si>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</si>
  <si>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</si>
  <si>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</si>
  <si>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</si>
  <si>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</si>
  <si>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</si>
  <si>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</si>
  <si>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</si>
  <si>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</si>
  <si>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</si>
  <si>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</si>
  <si>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</si>
  <si>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</si>
  <si>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</si>
  <si>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</si>
  <si>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</si>
  <si>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</si>
  <si>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</si>
  <si>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</si>
  <si>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</si>
  <si>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</si>
  <si>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</si>
  <si>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</si>
  <si>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</si>
  <si>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</si>
  <si>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</si>
  <si>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</si>
  <si>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</si>
  <si>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</si>
  <si>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</si>
  <si>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</si>
  <si>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</si>
  <si>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</si>
  <si>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</si>
  <si>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</si>
  <si>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</si>
  <si>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</si>
  <si>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</si>
  <si>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</si>
  <si>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</si>
  <si>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</si>
  <si>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</si>
  <si>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</si>
  <si>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</si>
  <si>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</si>
  <si>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</si>
  <si>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</si>
  <si>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</si>
  <si>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</si>
  <si>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</si>
  <si>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</si>
  <si>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</si>
  <si>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</si>
  <si>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</si>
  <si>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</si>
  <si>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</si>
  <si>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</si>
  <si>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</si>
  <si>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</si>
  <si>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</si>
  <si>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</si>
  <si>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</si>
  <si>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</si>
  <si>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</si>
  <si>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</si>
  <si>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</si>
  <si>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</si>
  <si>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</si>
  <si>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</si>
  <si>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</si>
  <si>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</si>
  <si>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</si>
  <si>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</si>
  <si>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</si>
  <si>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</si>
  <si>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</si>
  <si>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</si>
  <si>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</si>
  <si>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</si>
  <si>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</si>
  <si>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</si>
  <si>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</si>
  <si>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</si>
  <si>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</si>
  <si>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</si>
  <si>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</si>
  <si>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</si>
  <si>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</si>
  <si>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</si>
  <si>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</si>
  <si>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</si>
  <si>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</si>
  <si>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</si>
  <si>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</si>
  <si>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</si>
  <si>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</si>
  <si>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</si>
  <si>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</si>
  <si>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</si>
  <si>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</si>
  <si>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</si>
  <si>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</si>
  <si>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</si>
  <si>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</si>
  <si>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</si>
  <si>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</si>
  <si>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</si>
  <si>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</si>
  <si>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</si>
  <si>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</si>
  <si>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</si>
  <si>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</si>
  <si>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</si>
  <si>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</si>
  <si>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</si>
  <si>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</si>
  <si>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</si>
  <si>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</si>
  <si>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</si>
  <si>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</si>
  <si>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</si>
  <si>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</si>
  <si>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</si>
  <si>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</si>
  <si>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</si>
  <si>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</si>
  <si>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</si>
  <si>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</si>
  <si>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</si>
  <si>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</si>
  <si>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</si>
  <si>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</si>
  <si>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</si>
  <si>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</si>
  <si>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</si>
  <si>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</si>
  <si>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</si>
  <si>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</si>
  <si>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</si>
  <si>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</si>
  <si>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</si>
  <si>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</si>
  <si>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</si>
  <si>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</si>
  <si>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</si>
  <si>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</si>
  <si>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</si>
  <si>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</si>
  <si>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</si>
  <si>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</si>
  <si>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</si>
  <si>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</si>
  <si>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</si>
  <si>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</si>
  <si>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</si>
  <si>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</si>
  <si>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</si>
  <si>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</si>
  <si>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</si>
  <si>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</si>
  <si>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</si>
  <si>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</si>
  <si>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</si>
  <si>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</si>
  <si>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</si>
  <si>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</si>
  <si>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</si>
  <si>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</si>
  <si>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</si>
  <si>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</si>
  <si>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</si>
  <si>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</si>
  <si>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</si>
  <si>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</si>
  <si>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</si>
  <si>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</si>
  <si>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</si>
  <si>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</si>
  <si>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</si>
  <si>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</si>
  <si>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</si>
  <si>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</si>
  <si>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</si>
  <si>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</si>
  <si>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</si>
  <si>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</si>
  <si>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</si>
  <si>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</si>
  <si>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</si>
  <si>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</si>
  <si>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</si>
  <si>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</si>
  <si>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</si>
  <si>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</si>
  <si>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</si>
  <si>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</si>
  <si>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</si>
  <si>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</si>
  <si>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</si>
  <si>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</si>
  <si>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</si>
  <si>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</si>
  <si>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</si>
  <si>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</si>
  <si>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</si>
  <si>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</si>
  <si>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</si>
  <si>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</si>
  <si>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</si>
  <si>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</si>
  <si>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</si>
  <si>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</si>
  <si>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</si>
  <si>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</si>
  <si>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</si>
  <si>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</si>
  <si>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</si>
  <si>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</si>
  <si>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</si>
  <si>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</si>
  <si>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</si>
  <si>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</si>
  <si>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</si>
  <si>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</si>
  <si>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</si>
  <si>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</si>
  <si>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</si>
  <si>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</si>
  <si>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</si>
  <si>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</si>
  <si>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</si>
  <si>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</si>
  <si>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</si>
  <si>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</si>
  <si>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</si>
  <si>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</si>
  <si>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</si>
  <si>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</si>
  <si>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</si>
  <si>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</si>
  <si>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</si>
  <si>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</si>
  <si>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</si>
  <si>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</si>
  <si>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</si>
  <si>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</si>
  <si>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</si>
  <si>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</si>
  <si>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</si>
  <si>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</si>
  <si>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</si>
  <si>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</si>
  <si>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</si>
  <si>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</si>
  <si>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</si>
  <si>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</si>
  <si>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</si>
  <si>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</si>
  <si>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</si>
  <si>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</si>
  <si>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</si>
  <si>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</si>
  <si>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</si>
  <si>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</si>
  <si>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</si>
  <si>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</si>
  <si>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</si>
  <si>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</si>
  <si>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</si>
  <si>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</si>
  <si>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</si>
  <si>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</si>
  <si>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</si>
  <si>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</si>
  <si>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</si>
  <si>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</si>
  <si>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</si>
  <si>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</si>
  <si>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</si>
  <si>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</si>
  <si>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</si>
  <si>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</si>
  <si>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</si>
  <si>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</si>
  <si>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</si>
  <si>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</si>
  <si>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</si>
  <si>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</si>
  <si>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</si>
  <si>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</si>
  <si>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</si>
  <si>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</si>
  <si>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</si>
  <si>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</si>
  <si>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</si>
  <si>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</si>
  <si>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</si>
  <si>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</si>
  <si>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</si>
  <si>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</si>
  <si>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</si>
  <si>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</si>
  <si>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</si>
  <si>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</si>
  <si>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</si>
  <si>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</si>
  <si>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</si>
  <si>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</si>
  <si>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</si>
  <si>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</si>
  <si>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</si>
  <si>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</si>
  <si>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</si>
  <si>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</si>
  <si>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</si>
  <si>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</si>
  <si>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</si>
  <si>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</si>
  <si>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</si>
  <si>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</si>
  <si>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</si>
  <si>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</si>
  <si>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</si>
  <si>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</si>
  <si>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</si>
  <si>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</si>
  <si>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</si>
  <si>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</si>
  <si>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</si>
  <si>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</si>
  <si>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</si>
  <si>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</si>
  <si>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</si>
  <si>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</si>
  <si>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</si>
  <si>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</si>
  <si>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</si>
  <si>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</si>
  <si>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</si>
  <si>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</si>
  <si>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</si>
  <si>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</si>
  <si>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</si>
  <si>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</si>
  <si>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</si>
  <si>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</si>
  <si>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</si>
  <si>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</si>
  <si>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</si>
  <si>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</si>
  <si>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</si>
  <si>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</si>
  <si>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</si>
  <si>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</si>
  <si>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</si>
  <si>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</si>
  <si>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</si>
  <si>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</si>
  <si>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</si>
  <si>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</si>
  <si>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</si>
  <si>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</si>
  <si>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</si>
  <si>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</si>
  <si>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</si>
  <si>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</si>
  <si>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</si>
  <si>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</si>
  <si>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</si>
  <si>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</si>
  <si>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</si>
  <si>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</si>
  <si>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</si>
  <si>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</si>
  <si>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</si>
  <si>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</si>
  <si>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</si>
  <si>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</si>
  <si>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</si>
  <si>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</si>
  <si>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</si>
  <si>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</si>
  <si>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</si>
  <si>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</si>
  <si>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</si>
  <si>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</si>
  <si>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</si>
  <si>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</si>
  <si>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</si>
  <si>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</si>
  <si>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</si>
  <si>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</si>
  <si>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</si>
  <si>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</si>
  <si>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</si>
  <si>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</si>
  <si>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</si>
  <si>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</si>
  <si>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</si>
  <si>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</si>
  <si>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</si>
  <si>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</si>
  <si>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</si>
  <si>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</si>
  <si>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</si>
  <si>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</si>
  <si>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</si>
  <si>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</si>
  <si>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</si>
  <si>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</si>
  <si>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</si>
  <si>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</si>
  <si>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</si>
  <si>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</si>
  <si>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</si>
  <si>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</si>
  <si>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</si>
  <si>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</si>
  <si>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</si>
  <si>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</si>
  <si>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</si>
  <si>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</si>
  <si>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</si>
  <si>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</si>
  <si>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</si>
  <si>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</si>
  <si>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</si>
  <si>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</si>
  <si>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</si>
  <si>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</si>
  <si>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</si>
  <si>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</si>
  <si>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</si>
  <si>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</si>
  <si>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</si>
  <si>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</si>
  <si>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</si>
  <si>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</si>
  <si>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</si>
  <si>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</si>
  <si>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</si>
  <si>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</si>
  <si>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</si>
  <si>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</si>
  <si>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</si>
  <si>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</si>
  <si>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</si>
  <si>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</si>
  <si>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</si>
  <si>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</si>
  <si>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</si>
  <si>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</si>
  <si>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</si>
  <si>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</si>
  <si>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</si>
  <si>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</si>
  <si>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</si>
  <si>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</si>
  <si>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</si>
  <si>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</si>
  <si>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</si>
  <si>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</si>
  <si>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</si>
  <si>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</si>
  <si>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</si>
  <si>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</si>
  <si>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</si>
  <si>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</si>
  <si>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</si>
  <si>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</si>
  <si>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</si>
  <si>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</si>
  <si>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</si>
  <si>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</si>
  <si>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</si>
  <si>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</si>
  <si>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</si>
  <si>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</si>
  <si>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</si>
  <si>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</si>
  <si>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</si>
  <si>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</si>
  <si>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</si>
  <si>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</si>
  <si>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</si>
  <si>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</si>
  <si>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</si>
  <si>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</si>
  <si>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</si>
  <si>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</si>
  <si>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</si>
  <si>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</si>
  <si>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</si>
  <si>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</si>
  <si>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</si>
  <si>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</si>
  <si>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</si>
  <si>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</si>
  <si>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</si>
  <si>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</si>
  <si>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</si>
  <si>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</si>
  <si>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</si>
  <si>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</si>
  <si>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</si>
  <si>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</si>
  <si>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</si>
  <si>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</si>
  <si>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</si>
  <si>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</si>
  <si>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</si>
  <si>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</si>
  <si>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</si>
  <si>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</si>
  <si>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</si>
  <si>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</si>
  <si>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</si>
  <si>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</si>
  <si>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</si>
  <si>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</si>
  <si>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</si>
  <si>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</si>
  <si>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</si>
  <si>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</si>
  <si>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</si>
  <si>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</si>
  <si>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</si>
  <si>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</si>
  <si>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</si>
  <si>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</si>
  <si>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</si>
  <si>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</si>
  <si>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</si>
  <si>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</si>
  <si>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</si>
  <si>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</si>
  <si>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</si>
  <si>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</si>
  <si>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</si>
  <si>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</si>
  <si>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</si>
  <si>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</si>
  <si>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</si>
  <si>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</si>
  <si>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</si>
  <si>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</si>
  <si>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</si>
  <si>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</si>
  <si>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</si>
  <si>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</si>
  <si>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</si>
  <si>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</si>
  <si>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</si>
  <si>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</si>
  <si>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</si>
  <si>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</si>
  <si>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</si>
  <si>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</si>
  <si>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</si>
  <si>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</si>
  <si>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</si>
  <si>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</si>
  <si>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</si>
  <si>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</si>
  <si>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</si>
  <si>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</si>
  <si>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</si>
  <si>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</si>
  <si>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</si>
  <si>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</si>
  <si>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</si>
  <si>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</si>
  <si>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</si>
  <si>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</si>
  <si>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</si>
  <si>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</si>
  <si>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</si>
  <si>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</si>
  <si>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</si>
  <si>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</si>
  <si>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</si>
  <si>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</si>
  <si>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</si>
  <si>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</si>
  <si>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</si>
  <si>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</si>
  <si>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</si>
  <si>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</si>
  <si>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</si>
  <si>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</si>
  <si>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</si>
  <si>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</si>
  <si>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</si>
  <si>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</si>
  <si>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</si>
  <si>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</si>
  <si>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</si>
  <si>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</si>
  <si>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</si>
  <si>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</si>
  <si>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</si>
  <si>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</si>
  <si>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</si>
  <si>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</si>
  <si>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</si>
  <si>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</si>
  <si>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</si>
  <si>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</si>
  <si>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</si>
  <si>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</si>
  <si>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</si>
  <si>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</si>
  <si>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</si>
  <si>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</si>
  <si>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</si>
  <si>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</si>
  <si>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</si>
  <si>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</si>
  <si>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</si>
  <si>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</si>
  <si>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</si>
  <si>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</si>
  <si>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</si>
  <si>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</si>
  <si>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</si>
  <si>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</si>
  <si>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</si>
  <si>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</si>
  <si>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</si>
  <si>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</si>
  <si>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</si>
  <si>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</si>
  <si>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</si>
  <si>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</si>
  <si>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</si>
  <si>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</si>
  <si>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</si>
  <si>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</si>
  <si>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</si>
  <si>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</si>
  <si>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</si>
  <si>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</si>
  <si>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</si>
  <si>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</si>
  <si>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</si>
  <si>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</si>
  <si>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</si>
  <si>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</si>
  <si>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</si>
  <si>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</si>
  <si>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</si>
  <si>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</si>
  <si>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</si>
  <si>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</si>
  <si>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</si>
  <si>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</si>
  <si>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</si>
  <si>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</si>
  <si>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</si>
  <si>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</si>
  <si>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</si>
  <si>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</si>
  <si>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</si>
  <si>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</si>
  <si>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</si>
  <si>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</si>
  <si>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</si>
  <si>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</si>
  <si>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</si>
  <si>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</si>
  <si>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</si>
  <si>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</si>
  <si>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</si>
  <si>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</si>
  <si>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</si>
  <si>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</si>
  <si>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</si>
  <si>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</si>
  <si>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</si>
  <si>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</si>
  <si>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</si>
  <si>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</si>
  <si>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</si>
  <si>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</si>
  <si>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</si>
  <si>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</si>
  <si>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</si>
  <si>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</si>
  <si>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</si>
  <si>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</si>
  <si>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</si>
  <si>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</si>
  <si>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</si>
  <si>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</si>
  <si>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</si>
  <si>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</si>
  <si>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</si>
  <si>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</si>
  <si>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</si>
  <si>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</si>
  <si>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</si>
  <si>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</si>
  <si>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</si>
  <si>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</si>
  <si>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</si>
  <si>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</si>
  <si>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</si>
  <si>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</si>
  <si>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</si>
  <si>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</si>
  <si>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</si>
  <si>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</si>
  <si>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</si>
  <si>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</si>
  <si>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</si>
  <si>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</si>
  <si>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</si>
  <si>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</si>
  <si>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</si>
  <si>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</si>
  <si>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</si>
  <si>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</si>
  <si>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</si>
  <si>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</si>
  <si>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</si>
  <si>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</si>
  <si>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</si>
  <si>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</si>
  <si>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</si>
  <si>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</si>
  <si>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</si>
  <si>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</si>
  <si>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</si>
  <si>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</si>
  <si>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</si>
  <si>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</si>
  <si>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</si>
  <si>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</si>
  <si>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</si>
  <si>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</si>
  <si>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</si>
  <si>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</si>
  <si>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</si>
  <si>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</si>
  <si>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</si>
  <si>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</si>
  <si>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</si>
  <si>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</si>
  <si>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</si>
  <si>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</si>
  <si>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</si>
  <si>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</si>
  <si>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</si>
  <si>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</si>
  <si>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</si>
  <si>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</si>
  <si>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</si>
  <si>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</si>
  <si>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</si>
  <si>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</si>
  <si>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</si>
  <si>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</si>
  <si>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</si>
  <si>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</si>
  <si>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</si>
  <si>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</si>
  <si>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</si>
  <si>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</si>
  <si>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</si>
  <si>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</si>
  <si>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</si>
  <si>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</si>
  <si>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</si>
  <si>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</si>
  <si>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</si>
  <si>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</si>
  <si>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</si>
  <si>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</si>
  <si>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</si>
  <si>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</si>
  <si>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</si>
  <si>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</si>
  <si>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</si>
  <si>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</si>
  <si>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</si>
  <si>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</si>
  <si>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</si>
  <si>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</si>
  <si>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</si>
  <si>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</si>
  <si>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</si>
  <si>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</si>
  <si>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</si>
  <si>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</si>
  <si>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</si>
  <si>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</si>
  <si>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</si>
  <si>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</si>
  <si>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</si>
  <si>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</si>
  <si>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</si>
  <si>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</si>
  <si>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</si>
  <si>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</si>
  <si>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</si>
  <si>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</si>
  <si>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</si>
  <si>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</si>
  <si>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</si>
  <si>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</si>
  <si>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</si>
  <si>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</si>
  <si>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</si>
  <si>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</si>
  <si>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</si>
  <si>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</si>
  <si>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</si>
  <si>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</si>
  <si>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</si>
  <si>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</si>
  <si>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</si>
  <si>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</si>
  <si>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</si>
  <si>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</si>
  <si>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</si>
  <si>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</si>
  <si>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</si>
  <si>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</si>
  <si>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</si>
  <si>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</si>
  <si>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</si>
  <si>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</si>
  <si>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</si>
  <si>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</si>
  <si>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</si>
  <si>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</si>
  <si>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</si>
  <si>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</si>
  <si>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</si>
  <si>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</si>
  <si>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</si>
  <si>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</si>
  <si>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</si>
  <si>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</si>
  <si>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</si>
  <si>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</si>
  <si>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</si>
  <si>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</si>
  <si>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</si>
  <si>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</si>
  <si>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</si>
  <si>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</si>
  <si>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</si>
  <si>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</si>
  <si>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</si>
  <si>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</si>
  <si>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</si>
  <si>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</si>
  <si>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</si>
  <si>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</si>
  <si>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</si>
  <si>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</si>
  <si>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</si>
  <si>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</si>
  <si>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</si>
  <si>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</si>
  <si>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</si>
  <si>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</si>
  <si>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</si>
  <si>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</si>
  <si>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</si>
  <si>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</si>
  <si>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</si>
  <si>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</si>
  <si>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</si>
  <si>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</si>
  <si>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</si>
  <si>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</si>
  <si>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</si>
  <si>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</si>
  <si>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</si>
  <si>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</si>
  <si>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</si>
  <si>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</si>
  <si>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</si>
  <si>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</si>
  <si>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</si>
  <si>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</si>
  <si>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</si>
  <si>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</si>
  <si>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</si>
  <si>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</si>
  <si>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</si>
  <si>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</si>
  <si>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</si>
  <si>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</si>
  <si>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</si>
  <si>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</si>
  <si>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</si>
  <si>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</si>
  <si>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</si>
  <si>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</si>
  <si>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</si>
  <si>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</si>
  <si>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</si>
  <si>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</si>
  <si>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</si>
  <si>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</si>
  <si>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</si>
  <si>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</si>
  <si>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</si>
  <si>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</si>
  <si>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</si>
  <si>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</si>
  <si>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</si>
  <si>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</si>
  <si>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</si>
  <si>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</si>
  <si>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</si>
  <si>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</si>
  <si>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</si>
  <si>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</si>
  <si>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</si>
  <si>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</si>
  <si>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</si>
  <si>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</si>
  <si>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</si>
  <si>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</si>
  <si>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</si>
  <si>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</si>
  <si>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</si>
  <si>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</si>
  <si>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</si>
  <si>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</si>
  <si>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</si>
  <si>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</si>
  <si>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</si>
  <si>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</si>
  <si>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</si>
  <si>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</si>
  <si>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</si>
  <si>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</si>
  <si>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</si>
  <si>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</si>
  <si>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</si>
  <si>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</si>
  <si>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</si>
  <si>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</si>
  <si>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</si>
  <si>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</si>
  <si>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</si>
  <si>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</si>
  <si>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</si>
  <si>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</si>
  <si>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</si>
  <si>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</si>
  <si>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</si>
  <si>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</si>
  <si>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</si>
  <si>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</si>
  <si>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</si>
  <si>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</si>
  <si>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</si>
  <si>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</si>
  <si>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</si>
  <si>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</si>
  <si>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</si>
  <si>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</si>
  <si>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</si>
  <si>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</si>
  <si>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</si>
  <si>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</si>
  <si>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</si>
  <si>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</si>
  <si>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</si>
  <si>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</si>
  <si>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</si>
  <si>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</si>
  <si>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</si>
  <si>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</si>
  <si>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</si>
  <si>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</si>
  <si>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</si>
  <si>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</si>
  <si>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</si>
  <si>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</si>
  <si>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</si>
  <si>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</si>
  <si>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</si>
  <si>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</si>
  <si>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</si>
  <si>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</si>
  <si>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</si>
  <si>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</si>
  <si>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</si>
  <si>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</si>
  <si>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</si>
  <si>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</si>
  <si>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</si>
  <si>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</si>
  <si>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</si>
  <si>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</si>
  <si>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</si>
  <si>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</si>
  <si>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</si>
  <si>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</si>
  <si>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</si>
  <si>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</si>
  <si>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</si>
  <si>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</si>
  <si>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</si>
  <si>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</si>
  <si>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</si>
  <si>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</si>
  <si>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</si>
  <si>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</si>
  <si>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</si>
  <si>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</si>
  <si>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</si>
  <si>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</si>
  <si>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</si>
  <si>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</si>
  <si>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</si>
  <si>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</si>
  <si>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</si>
  <si>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</si>
  <si>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</si>
  <si>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</si>
  <si>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</si>
  <si>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</si>
  <si>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</si>
  <si>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</si>
  <si>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</si>
  <si>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</si>
  <si>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</si>
  <si>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</si>
  <si>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</si>
  <si>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</si>
  <si>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</si>
  <si>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</si>
  <si>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</si>
  <si>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</si>
  <si>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</si>
  <si>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</si>
  <si>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</si>
  <si>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</si>
  <si>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</si>
  <si>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</si>
  <si>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</si>
  <si>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</si>
  <si>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</si>
  <si>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</si>
  <si>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</si>
  <si>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</si>
  <si>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</si>
  <si>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</si>
  <si>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</si>
  <si>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</si>
  <si>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</si>
  <si>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</si>
  <si>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</si>
  <si>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</si>
  <si>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</si>
  <si>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</si>
  <si>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</si>
  <si>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</si>
  <si>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</si>
  <si>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</si>
  <si>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</si>
  <si>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</si>
  <si>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</si>
  <si>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</si>
  <si>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</si>
  <si>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</si>
  <si>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</si>
  <si>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</si>
  <si>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</si>
  <si>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</si>
  <si>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</si>
  <si>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</si>
  <si>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</si>
  <si>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</si>
  <si>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</si>
  <si>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</si>
  <si>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</si>
  <si>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</si>
  <si>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</si>
  <si>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</si>
  <si>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</si>
  <si>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</si>
  <si>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</si>
  <si>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</si>
  <si>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</si>
  <si>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</si>
  <si>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</si>
  <si>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</si>
  <si>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</si>
  <si>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</si>
  <si>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</si>
  <si>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</si>
  <si>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</si>
  <si>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</si>
  <si>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</si>
  <si>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</si>
  <si>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</si>
  <si>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</si>
  <si>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</si>
  <si>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</si>
  <si>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</si>
  <si>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</si>
  <si>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</si>
  <si>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</si>
  <si>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</si>
  <si>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</si>
  <si>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</si>
  <si>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</si>
  <si>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</si>
  <si>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</si>
  <si>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</si>
  <si>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</si>
  <si>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</si>
  <si>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</si>
  <si>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</si>
  <si>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</si>
  <si>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</si>
  <si>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</si>
  <si>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</si>
  <si>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</si>
  <si>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</si>
  <si>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</si>
  <si>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</si>
  <si>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</si>
  <si>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</si>
  <si>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</si>
  <si>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</si>
  <si>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</si>
  <si>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</si>
  <si>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</si>
  <si>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</si>
  <si>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</si>
  <si>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</si>
  <si>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</si>
  <si>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</si>
  <si>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</si>
  <si>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</si>
  <si>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</si>
  <si>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</si>
  <si>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</si>
  <si>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</si>
  <si>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</si>
  <si>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</si>
  <si>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</si>
  <si>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</si>
  <si>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</si>
  <si>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</si>
  <si>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</si>
  <si>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</si>
  <si>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</si>
  <si>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</si>
  <si>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</si>
  <si>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</si>
  <si>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</si>
  <si>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</si>
  <si>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</si>
  <si>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</si>
  <si>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</si>
  <si>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</si>
  <si>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</si>
  <si>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</si>
  <si>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</si>
  <si>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</si>
  <si>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</si>
  <si>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</si>
  <si>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</si>
  <si>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</si>
  <si>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</si>
  <si>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</si>
  <si>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</si>
  <si>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</si>
  <si>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</si>
  <si>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</si>
  <si>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</si>
  <si>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</si>
  <si>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</si>
  <si>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</si>
  <si>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</si>
  <si>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</si>
  <si>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</si>
  <si>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</si>
  <si>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</si>
  <si>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</si>
  <si>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</si>
  <si>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</si>
  <si>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</si>
  <si>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</si>
  <si>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</si>
  <si>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</si>
  <si>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</si>
  <si>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</si>
  <si>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</si>
  <si>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</si>
  <si>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</si>
  <si>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</si>
  <si>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</si>
  <si>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</si>
  <si>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</si>
  <si>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</si>
  <si>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</si>
  <si>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</si>
  <si>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</si>
  <si>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</si>
  <si>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</si>
  <si>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</si>
  <si>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</si>
  <si>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</si>
  <si>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</si>
  <si>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</si>
  <si>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</si>
  <si>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</si>
  <si>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</si>
  <si>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</si>
  <si>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</si>
  <si>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</si>
  <si>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</si>
  <si>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</si>
  <si>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</si>
  <si>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</si>
  <si>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</si>
  <si>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</si>
  <si>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</si>
  <si>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</si>
  <si>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</si>
  <si>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</si>
  <si>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</si>
  <si>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</si>
  <si>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</si>
  <si>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</si>
  <si>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</si>
  <si>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</si>
  <si>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</si>
  <si>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</si>
  <si>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</si>
  <si>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</si>
  <si>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</si>
  <si>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</si>
  <si>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</si>
  <si>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</si>
  <si>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</si>
  <si>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</si>
  <si>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</si>
  <si>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</si>
  <si>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</si>
  <si>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</si>
  <si>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</si>
  <si>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</si>
  <si>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</si>
  <si>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</si>
  <si>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</si>
  <si>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</si>
  <si>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</si>
  <si>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</si>
  <si>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</si>
  <si>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</si>
  <si>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</si>
  <si>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</si>
  <si>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</si>
  <si>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</si>
  <si>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</si>
  <si>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</si>
  <si>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</si>
  <si>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</si>
  <si>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</si>
  <si>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</si>
  <si>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</si>
  <si>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</si>
  <si>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</si>
  <si>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</si>
  <si>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</si>
  <si>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</si>
  <si>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</si>
  <si>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</si>
  <si>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</si>
  <si>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</si>
  <si>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</si>
  <si>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</si>
  <si>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</si>
  <si>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</si>
  <si>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</si>
  <si>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</si>
  <si>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</si>
  <si>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</si>
  <si>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</si>
  <si>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</si>
  <si>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</si>
  <si>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</si>
  <si>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</si>
  <si>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</si>
  <si>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</si>
  <si>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</si>
  <si>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</si>
  <si>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</si>
  <si>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</si>
  <si>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</si>
  <si>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</si>
  <si>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</si>
  <si>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</si>
  <si>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</si>
  <si>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</si>
  <si>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</si>
  <si>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</si>
  <si>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</si>
  <si>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</si>
  <si>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</si>
  <si>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</si>
  <si>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</si>
  <si>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</si>
  <si>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</si>
  <si>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</si>
  <si>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</si>
  <si>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</si>
  <si>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</si>
  <si>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</si>
  <si>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</si>
  <si>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</si>
  <si>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</si>
  <si>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</si>
  <si>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</si>
  <si>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</si>
  <si>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</si>
  <si>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</si>
  <si>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</si>
  <si>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</si>
  <si>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</si>
  <si>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</si>
  <si>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</si>
  <si>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</si>
  <si>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</si>
  <si>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</si>
  <si>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</si>
  <si>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</si>
  <si>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</si>
  <si>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</si>
  <si>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</si>
  <si>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</si>
  <si>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</si>
  <si>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</si>
  <si>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</si>
  <si>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</si>
  <si>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</si>
  <si>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</si>
  <si>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</si>
  <si>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</si>
  <si>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</si>
  <si>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</si>
  <si>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</si>
  <si>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</si>
  <si>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</si>
  <si>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</si>
  <si>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</si>
  <si>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</si>
  <si>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</si>
  <si>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</si>
  <si>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</si>
  <si>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</si>
  <si>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</si>
  <si>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</si>
  <si>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</si>
  <si>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</si>
  <si>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</si>
  <si>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</si>
  <si>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</si>
  <si>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</si>
  <si>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</si>
  <si>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</si>
  <si>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</si>
  <si>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</si>
  <si>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</si>
  <si>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</si>
  <si>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</si>
  <si>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</si>
  <si>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</si>
  <si>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</si>
  <si>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</si>
  <si>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</si>
  <si>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</si>
  <si>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</si>
  <si>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</si>
  <si>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</si>
  <si>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</si>
  <si>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</si>
  <si>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</si>
  <si>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</si>
  <si>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</si>
  <si>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</si>
  <si>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</si>
  <si>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</si>
  <si>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</si>
  <si>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</si>
  <si>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</si>
  <si>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</si>
  <si>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</si>
  <si>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</si>
  <si>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</si>
  <si>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</si>
  <si>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</si>
  <si>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</si>
  <si>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</si>
  <si>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</si>
  <si>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</si>
  <si>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</si>
  <si>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</si>
  <si>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</si>
  <si>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</si>
  <si>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</si>
  <si>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</si>
  <si>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</si>
  <si>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</si>
  <si>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</si>
  <si>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</si>
  <si>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</si>
  <si>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</si>
  <si>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</si>
  <si>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</si>
  <si>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</si>
  <si>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</si>
  <si>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</si>
  <si>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</si>
  <si>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</si>
  <si>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</si>
  <si>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</si>
  <si>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</si>
  <si>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</si>
  <si>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</si>
  <si>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</si>
  <si>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</si>
  <si>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</si>
  <si>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</si>
  <si>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</si>
  <si>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</si>
  <si>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</si>
  <si>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</si>
  <si>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</si>
  <si>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</si>
  <si>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</si>
  <si>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</si>
  <si>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</si>
  <si>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</si>
  <si>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</si>
  <si>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</si>
  <si>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</si>
  <si>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</si>
  <si>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</si>
  <si>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</si>
  <si>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</si>
  <si>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</si>
  <si>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</si>
  <si>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</si>
  <si>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</si>
  <si>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</si>
  <si>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</si>
  <si>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</si>
  <si>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</si>
  <si>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</si>
  <si>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</si>
  <si>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</si>
  <si>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</si>
  <si>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</si>
  <si>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</si>
  <si>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</si>
  <si>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</si>
  <si>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</si>
  <si>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</si>
  <si>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</si>
  <si>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</si>
  <si>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</si>
  <si>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</si>
  <si>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</si>
  <si>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</si>
  <si>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</si>
  <si>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</si>
  <si>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</si>
  <si>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</si>
  <si>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</si>
  <si>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</si>
  <si>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</si>
  <si>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</si>
  <si>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</si>
  <si>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</si>
  <si>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</si>
  <si>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</si>
  <si>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</si>
  <si>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</si>
  <si>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</si>
  <si>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</si>
  <si>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</si>
  <si>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</si>
  <si>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</si>
  <si>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</si>
  <si>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</si>
  <si>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</si>
  <si>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</si>
  <si>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</si>
  <si>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</si>
  <si>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</si>
  <si>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</si>
  <si>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</si>
  <si>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</si>
  <si>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</si>
  <si>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</si>
  <si>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</si>
  <si>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</si>
  <si>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</si>
  <si>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</si>
  <si>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</si>
  <si>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</si>
  <si>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</si>
  <si>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</si>
  <si>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</si>
  <si>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</si>
  <si>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</si>
  <si>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</si>
  <si>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</si>
  <si>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</si>
  <si>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</si>
  <si>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</si>
  <si>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</si>
  <si>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</si>
  <si>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</si>
  <si>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</si>
  <si>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</si>
  <si>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</si>
  <si>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</si>
  <si>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</si>
  <si>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</si>
  <si>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</si>
  <si>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</si>
  <si>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</si>
  <si>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</si>
  <si>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</si>
  <si>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</si>
  <si>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</si>
  <si>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</si>
  <si>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</si>
  <si>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</si>
  <si>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</si>
  <si>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</si>
  <si>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</si>
  <si>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</si>
  <si>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</si>
  <si>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</si>
  <si>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</si>
  <si>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</si>
  <si>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</si>
  <si>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</si>
  <si>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</si>
  <si>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</si>
  <si>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</si>
  <si>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</si>
  <si>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</si>
  <si>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</si>
  <si>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</si>
  <si>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</si>
  <si>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</si>
  <si>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</si>
  <si>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</si>
  <si>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</si>
  <si>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</si>
  <si>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</si>
  <si>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</si>
  <si>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</si>
  <si>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</si>
  <si>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</si>
  <si>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</si>
  <si>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</si>
  <si>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</si>
  <si>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</si>
  <si>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</si>
  <si>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</si>
  <si>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</si>
  <si>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</si>
  <si>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</si>
  <si>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</si>
  <si>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</si>
  <si>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</si>
  <si>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</si>
  <si>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</si>
  <si>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</si>
  <si>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</si>
  <si>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</si>
  <si>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</si>
  <si>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</si>
  <si>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</si>
  <si>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</si>
  <si>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</si>
  <si>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</si>
  <si>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</si>
  <si>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</si>
  <si>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</si>
  <si>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</si>
  <si>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</si>
  <si>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</si>
  <si>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</si>
  <si>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</si>
  <si>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</si>
  <si>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</si>
  <si>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</si>
  <si>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</si>
  <si>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</si>
  <si>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</si>
  <si>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</si>
  <si>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</si>
  <si>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</si>
  <si>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</si>
  <si>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</si>
  <si>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</si>
  <si>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</si>
  <si>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</si>
  <si>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</si>
  <si>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</si>
  <si>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</si>
  <si>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</si>
  <si>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</si>
  <si>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</si>
  <si>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</si>
  <si>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</si>
  <si>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</si>
  <si>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</si>
  <si>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</si>
  <si>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</si>
  <si>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</si>
  <si>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</si>
  <si>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</si>
  <si>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</si>
  <si>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</si>
  <si>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</si>
  <si>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</si>
  <si>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</si>
  <si>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</si>
  <si>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</si>
  <si>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</si>
  <si>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</si>
  <si>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</si>
  <si>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</si>
  <si>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</si>
  <si>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</si>
  <si>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</si>
  <si>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</si>
  <si>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</si>
  <si>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</si>
  <si>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</si>
  <si>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</si>
  <si>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</si>
  <si>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</si>
  <si>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</si>
  <si>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</si>
  <si>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</si>
  <si>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</si>
  <si>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</si>
  <si>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</si>
  <si>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</si>
  <si>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</si>
  <si>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</si>
  <si>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</si>
  <si>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</si>
  <si>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</si>
  <si>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</si>
  <si>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</si>
  <si>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</si>
  <si>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</si>
  <si>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</si>
  <si>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</si>
  <si>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</si>
  <si>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</si>
  <si>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</si>
  <si>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</si>
  <si>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</si>
  <si>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</si>
  <si>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</si>
  <si>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</si>
  <si>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</si>
  <si>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</si>
  <si>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</si>
  <si>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</si>
  <si>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</si>
  <si>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</si>
  <si>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</si>
  <si>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</si>
  <si>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</si>
  <si>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</si>
  <si>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</si>
  <si>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</si>
  <si>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</si>
  <si>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</si>
  <si>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</si>
  <si>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</si>
  <si>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</si>
  <si>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</si>
  <si>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</si>
  <si>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</si>
  <si>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</si>
  <si>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</si>
  <si>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</si>
  <si>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</si>
  <si>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</si>
  <si>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</si>
  <si>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</si>
  <si>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</si>
  <si>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</si>
  <si>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</si>
  <si>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</si>
  <si>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</si>
  <si>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</si>
  <si>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</si>
  <si>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</si>
  <si>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</si>
  <si>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</si>
  <si>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</si>
  <si>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</si>
  <si>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</si>
  <si>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</si>
  <si>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</si>
  <si>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</si>
  <si>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</si>
  <si>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</si>
  <si>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</si>
  <si>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</si>
  <si>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</si>
  <si>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</si>
  <si>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</si>
  <si>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</si>
  <si>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</si>
  <si>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</si>
  <si>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</si>
  <si>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</si>
  <si>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</si>
  <si>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</si>
  <si>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</si>
  <si>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</si>
  <si>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</si>
  <si>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</si>
  <si>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</si>
  <si>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</si>
  <si>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</si>
  <si>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</si>
  <si>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</si>
  <si>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</si>
  <si>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</si>
  <si>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</si>
  <si>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</si>
  <si>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</si>
  <si>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</si>
  <si>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</si>
  <si>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</si>
  <si>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</si>
  <si>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</si>
  <si>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</si>
  <si>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</si>
  <si>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</si>
  <si>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</si>
  <si>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</si>
  <si>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</si>
  <si>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</si>
  <si>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</si>
  <si>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</si>
  <si>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</si>
  <si>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</si>
  <si>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</si>
  <si>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</si>
  <si>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</si>
  <si>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</si>
  <si>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</si>
  <si>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</si>
  <si>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</si>
  <si>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</si>
  <si>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</si>
  <si>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</si>
  <si>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</si>
  <si>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</si>
  <si>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</si>
  <si>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</si>
  <si>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</si>
  <si>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</si>
  <si>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</si>
  <si>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</si>
  <si>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</si>
  <si>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</si>
  <si>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</si>
  <si>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</si>
  <si>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</si>
  <si>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</si>
  <si>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</si>
  <si>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</si>
  <si>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</si>
  <si>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</si>
  <si>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</si>
  <si>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</si>
  <si>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</si>
  <si>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</si>
  <si>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</si>
  <si>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</si>
  <si>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</si>
  <si>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</si>
  <si>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</si>
  <si>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</si>
  <si>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</si>
  <si>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</si>
  <si>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</si>
  <si>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</si>
  <si>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</si>
  <si>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</si>
  <si>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</si>
  <si>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</si>
  <si>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</si>
  <si>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</si>
  <si>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</si>
  <si>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</si>
  <si>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</si>
  <si>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</si>
  <si>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</si>
  <si>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</si>
  <si>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</si>
  <si>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</si>
  <si>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</si>
  <si>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</si>
  <si>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</si>
  <si>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</si>
  <si>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</si>
  <si>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</si>
  <si>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</si>
  <si>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</si>
  <si>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</si>
  <si>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</si>
  <si>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</si>
  <si>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</si>
  <si>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</si>
  <si>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</si>
  <si>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</si>
  <si>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</si>
  <si>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</si>
  <si>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</si>
  <si>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</si>
  <si>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</si>
  <si>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</si>
  <si>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</si>
  <si>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</si>
  <si>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</si>
  <si>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</si>
  <si>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</si>
  <si>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</si>
  <si>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</si>
  <si>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</si>
  <si>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</si>
  <si>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</si>
  <si>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</si>
  <si>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</si>
  <si>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</si>
  <si>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</si>
  <si>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</si>
  <si>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</si>
  <si>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</si>
  <si>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</si>
  <si>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</si>
  <si>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</si>
  <si>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</si>
  <si>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</si>
  <si>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</si>
  <si>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</si>
  <si>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</si>
  <si>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</si>
  <si>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</si>
  <si>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</si>
  <si>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</si>
  <si>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</si>
  <si>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</si>
  <si>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</si>
  <si>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</si>
  <si>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</si>
  <si>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</si>
  <si>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</si>
  <si>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</si>
  <si>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</si>
  <si>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</si>
  <si>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</si>
  <si>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</si>
  <si>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</si>
  <si>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</si>
  <si>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</si>
  <si>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</si>
  <si>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</si>
  <si>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</si>
  <si>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</si>
  <si>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</si>
  <si>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</si>
  <si>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</si>
  <si>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</si>
  <si>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</si>
  <si>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</si>
  <si>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</si>
  <si>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</si>
  <si>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</si>
  <si>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</si>
  <si>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</si>
  <si>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</si>
  <si>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</si>
  <si>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</si>
  <si>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</si>
  <si>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</si>
  <si>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</si>
  <si>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</si>
  <si>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</si>
  <si>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</si>
  <si>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</si>
  <si>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</si>
  <si>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</si>
  <si>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</si>
  <si>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</si>
  <si>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</si>
  <si>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</si>
  <si>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</si>
  <si>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</si>
  <si>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</si>
  <si>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</si>
  <si>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</si>
  <si>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</si>
  <si>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</si>
  <si>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</si>
  <si>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</si>
  <si>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</si>
  <si>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</si>
  <si>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</si>
  <si>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</si>
  <si>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</si>
  <si>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</si>
  <si>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</si>
  <si>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</si>
  <si>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</si>
  <si>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</si>
  <si>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</si>
  <si>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</si>
  <si>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</si>
  <si>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</si>
  <si>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</si>
  <si>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</si>
  <si>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</si>
  <si>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</si>
  <si>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</si>
  <si>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</si>
  <si>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</si>
  <si>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</si>
  <si>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</si>
  <si>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</si>
  <si>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</si>
  <si>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</si>
  <si>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</si>
  <si>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</si>
  <si>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</si>
  <si>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</si>
  <si>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</si>
  <si>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</si>
  <si>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</si>
  <si>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</si>
  <si>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</si>
  <si>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</si>
  <si>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</si>
  <si>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</si>
  <si>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</si>
  <si>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</si>
  <si>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</si>
  <si>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</si>
  <si>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</si>
  <si>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</si>
  <si>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</si>
  <si>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</si>
  <si>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</si>
  <si>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</si>
  <si>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</si>
  <si>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</si>
  <si>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</si>
  <si>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</si>
  <si>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</si>
  <si>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</si>
  <si>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</si>
  <si>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</si>
  <si>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</si>
  <si>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</si>
  <si>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</si>
  <si>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</si>
  <si>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</si>
  <si>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</si>
  <si>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</si>
  <si>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</si>
  <si>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</si>
  <si>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</si>
  <si>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</si>
  <si>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</si>
  <si>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</si>
  <si>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</si>
  <si>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</si>
  <si>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</si>
  <si>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</si>
  <si>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</si>
  <si>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</si>
  <si>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</si>
  <si>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</si>
  <si>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</si>
  <si>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</si>
  <si>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</si>
  <si>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</si>
  <si>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</si>
  <si>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</si>
  <si>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</si>
  <si>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</si>
  <si>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</si>
  <si>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</si>
  <si>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</si>
  <si>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</si>
  <si>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</si>
  <si>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</si>
  <si>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</si>
  <si>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</si>
  <si>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</si>
  <si>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</si>
  <si>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</si>
  <si>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</si>
  <si>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</si>
  <si>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</si>
  <si>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</si>
  <si>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</si>
  <si>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</si>
  <si>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</si>
  <si>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</si>
  <si>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</si>
  <si>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</si>
  <si>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</si>
  <si>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</si>
  <si>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</si>
  <si>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</si>
  <si>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</si>
  <si>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</si>
  <si>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</si>
  <si>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</si>
  <si>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</si>
  <si>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</si>
  <si>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</si>
  <si>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</si>
  <si>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</si>
  <si>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</si>
  <si>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</si>
  <si>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</si>
  <si>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</si>
  <si>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</si>
  <si>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</si>
  <si>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</si>
  <si>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</si>
  <si>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</si>
  <si>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</si>
  <si>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</si>
  <si>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</si>
  <si>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</si>
  <si>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</si>
  <si>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</si>
  <si>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</si>
  <si>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</si>
  <si>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</si>
  <si>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</si>
  <si>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</si>
  <si>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</si>
  <si>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</si>
  <si>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</si>
  <si>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</si>
  <si>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</si>
  <si>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</si>
  <si>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</si>
  <si>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</si>
  <si>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</si>
  <si>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</si>
  <si>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</si>
  <si>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</si>
  <si>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</si>
  <si>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</si>
  <si>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</si>
  <si>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</si>
  <si>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</si>
  <si>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</si>
  <si>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</si>
  <si>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</si>
  <si>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</si>
  <si>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</si>
  <si>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</si>
  <si>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</si>
  <si>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</si>
  <si>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</si>
  <si>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</si>
  <si>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</si>
  <si>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</si>
  <si>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</si>
  <si>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</si>
  <si>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</si>
  <si>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</si>
  <si>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</si>
  <si>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</si>
  <si>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</si>
  <si>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</si>
  <si>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</si>
  <si>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</si>
  <si>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</si>
  <si>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</si>
  <si>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</si>
  <si>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</si>
  <si>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</si>
  <si>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</si>
  <si>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</si>
  <si>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</si>
  <si>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</si>
  <si>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</si>
  <si>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</si>
  <si>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</si>
  <si>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</si>
  <si>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</si>
  <si>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</si>
  <si>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</si>
  <si>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</si>
  <si>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</si>
  <si>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</si>
  <si>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</si>
  <si>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</si>
  <si>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</si>
  <si>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</si>
  <si>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</si>
  <si>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</si>
  <si>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</si>
  <si>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</si>
  <si>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</si>
  <si>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</si>
  <si>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</si>
  <si>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</si>
  <si>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</si>
  <si>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</si>
  <si>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</si>
  <si>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</si>
  <si>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</si>
  <si>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</si>
  <si>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</si>
  <si>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</si>
  <si>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</si>
  <si>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</si>
  <si>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</si>
  <si>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</si>
  <si>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</si>
  <si>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</si>
  <si>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</si>
  <si>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</si>
  <si>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</si>
  <si>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</si>
  <si>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</si>
  <si>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</si>
  <si>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</si>
  <si>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</si>
  <si>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</si>
  <si>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</si>
  <si>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</si>
  <si>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</si>
  <si>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</si>
  <si>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</si>
  <si>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</si>
  <si>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</si>
  <si>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</si>
  <si>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</si>
  <si>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</si>
  <si>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</si>
  <si>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</si>
  <si>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</si>
  <si>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</si>
  <si>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</si>
  <si>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</si>
  <si>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</si>
  <si>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</si>
  <si>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</si>
  <si>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</si>
  <si>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</si>
  <si>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</si>
  <si>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</si>
  <si>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</si>
  <si>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</si>
  <si>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</si>
  <si>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</si>
  <si>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</si>
  <si>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</si>
  <si>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</si>
  <si>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</si>
  <si>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</si>
  <si>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</si>
  <si>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</si>
  <si>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</si>
  <si>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</si>
  <si>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</si>
  <si>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</si>
  <si>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</si>
  <si>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</si>
  <si>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</si>
  <si>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</si>
  <si>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</si>
  <si>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</si>
  <si>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</si>
  <si>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</si>
  <si>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</si>
  <si>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</si>
  <si>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</si>
  <si>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</si>
  <si>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</si>
  <si>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</si>
  <si>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</si>
  <si>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</si>
  <si>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</si>
  <si>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</si>
  <si>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</si>
  <si>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</si>
  <si>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</si>
  <si>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</si>
  <si>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</si>
  <si>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</si>
  <si>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</si>
  <si>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</si>
  <si>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</si>
  <si>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</si>
  <si>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</si>
  <si>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</si>
  <si>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</si>
  <si>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</si>
  <si>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</si>
  <si>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</si>
  <si>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</si>
  <si>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</si>
  <si>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</si>
  <si>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</si>
  <si>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</si>
  <si>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</si>
  <si>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</si>
  <si>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</si>
  <si>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</si>
  <si>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</si>
  <si>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</si>
  <si>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</si>
  <si>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</si>
  <si>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</si>
  <si>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</si>
  <si>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</si>
  <si>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</si>
  <si>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</si>
  <si>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</si>
  <si>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</si>
  <si>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</si>
  <si>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</si>
  <si>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</si>
  <si>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</si>
  <si>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</si>
  <si>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</si>
  <si>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</si>
  <si>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</si>
  <si>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</si>
  <si>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</si>
  <si>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</si>
  <si>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</si>
  <si>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</si>
  <si>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</si>
  <si>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</si>
  <si>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</si>
  <si>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</si>
  <si>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</si>
  <si>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</si>
  <si>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</si>
  <si>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</si>
  <si>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</si>
  <si>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</si>
  <si>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</si>
  <si>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</si>
  <si>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</si>
  <si>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</si>
  <si>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</si>
  <si>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</si>
  <si>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</si>
  <si>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</si>
  <si>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</si>
  <si>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</si>
  <si>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</si>
  <si>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</si>
  <si>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</si>
  <si>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</si>
  <si>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</si>
  <si>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</si>
  <si>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</si>
  <si>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</si>
  <si>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</si>
  <si>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</si>
  <si>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</si>
  <si>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</si>
  <si>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</si>
  <si>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</si>
  <si>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</si>
  <si>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</si>
  <si>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</si>
  <si>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</si>
  <si>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</si>
  <si>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</si>
  <si>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</si>
  <si>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</si>
  <si>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</si>
  <si>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</si>
  <si>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</si>
  <si>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</si>
  <si>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</si>
  <si>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</si>
  <si>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</si>
  <si>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</si>
  <si>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</si>
  <si>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</si>
  <si>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</si>
  <si>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</si>
  <si>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</si>
  <si>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</si>
  <si>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</si>
  <si>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</si>
  <si>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</si>
  <si>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</si>
  <si>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</si>
  <si>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</si>
  <si>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</si>
  <si>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</si>
  <si>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</si>
  <si>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</si>
  <si>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</si>
  <si>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</si>
  <si>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</si>
  <si>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</si>
  <si>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</si>
  <si>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</si>
  <si>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</si>
  <si>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</si>
  <si>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</si>
  <si>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</si>
  <si>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</si>
  <si>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</si>
  <si>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</si>
  <si>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</si>
  <si>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</si>
  <si>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</si>
  <si>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</si>
  <si>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</si>
  <si>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</si>
  <si>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</si>
  <si>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</si>
  <si>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</si>
  <si>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</si>
  <si>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</si>
  <si>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</si>
  <si>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</si>
  <si>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</si>
  <si>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</si>
  <si>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</si>
  <si>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</si>
  <si>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</si>
  <si>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</si>
  <si>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</si>
  <si>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</si>
  <si>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</si>
  <si>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</si>
  <si>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</si>
  <si>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</si>
  <si>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</si>
  <si>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</si>
  <si>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</si>
  <si>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</si>
  <si>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</si>
  <si>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</si>
  <si>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</si>
  <si>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</si>
  <si>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</si>
  <si>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</si>
  <si>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</si>
  <si>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</si>
  <si>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</si>
  <si>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</si>
  <si>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</si>
  <si>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</si>
  <si>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</si>
  <si>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</si>
  <si>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</si>
  <si>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</si>
  <si>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</si>
  <si>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</si>
  <si>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</si>
  <si>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</si>
  <si>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</si>
  <si>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</si>
  <si>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</si>
  <si>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</si>
  <si>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</si>
  <si>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</si>
  <si>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</si>
  <si>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</si>
  <si>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</si>
  <si>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</si>
  <si>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</si>
  <si>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</si>
  <si>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</si>
  <si>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</si>
  <si>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</si>
  <si>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</si>
  <si>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</si>
  <si>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</si>
  <si>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</si>
  <si>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</si>
  <si>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</si>
  <si>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</si>
  <si>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</si>
  <si>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</si>
  <si>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</si>
  <si>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</si>
  <si>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</si>
  <si>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</si>
  <si>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</si>
  <si>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</si>
  <si>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</si>
  <si>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</si>
  <si>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</si>
  <si>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</si>
  <si>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</si>
  <si>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</si>
  <si>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</si>
  <si>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</si>
  <si>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</si>
  <si>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</si>
  <si>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</si>
  <si>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</si>
  <si>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</si>
  <si>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</si>
  <si>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</si>
  <si>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</si>
  <si>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</si>
  <si>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</si>
  <si>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</si>
  <si>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</si>
  <si>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</si>
  <si>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</si>
  <si>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</si>
  <si>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</si>
  <si>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</si>
  <si>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</si>
  <si>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</si>
  <si>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</si>
  <si>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</si>
  <si>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</si>
  <si>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</si>
  <si>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</si>
  <si>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</si>
  <si>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</si>
  <si>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</si>
  <si>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</si>
  <si>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</si>
  <si>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</si>
  <si>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</si>
  <si>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</si>
  <si>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</si>
  <si>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</si>
  <si>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</si>
  <si>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</si>
  <si>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</si>
  <si>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</si>
  <si>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</si>
  <si>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</si>
  <si>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</si>
  <si>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</si>
  <si>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</si>
  <si>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</si>
  <si>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</si>
  <si>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</si>
  <si>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</si>
  <si>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</si>
  <si>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</si>
  <si>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</si>
  <si>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</si>
  <si>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</si>
  <si>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</si>
  <si>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</si>
  <si>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</si>
  <si>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</si>
  <si>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</si>
  <si>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</si>
  <si>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</si>
  <si>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</si>
  <si>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</si>
  <si>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</si>
  <si>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</si>
  <si>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</si>
  <si>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</si>
  <si>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</si>
  <si>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</si>
  <si>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</si>
  <si>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</si>
  <si>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</si>
  <si>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</si>
  <si>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</si>
  <si>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</si>
  <si>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</si>
  <si>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</si>
  <si>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</si>
  <si>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</si>
  <si>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</si>
  <si>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</si>
  <si>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</si>
  <si>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</si>
  <si>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</si>
  <si>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</si>
  <si>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</si>
  <si>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</si>
  <si>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</si>
  <si>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</si>
  <si>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</si>
  <si>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</si>
  <si>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</si>
  <si>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</si>
  <si>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</si>
  <si>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</si>
  <si>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</si>
  <si>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</si>
  <si>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</si>
  <si>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</si>
  <si>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</si>
  <si>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</si>
  <si>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</si>
  <si>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</si>
  <si>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</si>
  <si>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</si>
  <si>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</si>
  <si>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</si>
  <si>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</si>
  <si>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</si>
  <si>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</si>
  <si>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</si>
  <si>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</si>
  <si>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</si>
  <si>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</si>
  <si>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</si>
  <si>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</si>
  <si>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</si>
  <si>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</si>
  <si>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</si>
  <si>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</si>
  <si>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</si>
  <si>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</si>
  <si>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</si>
  <si>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</si>
  <si>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</si>
  <si>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</si>
  <si>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</si>
  <si>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</si>
  <si>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</si>
  <si>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</si>
  <si>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</si>
  <si>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</si>
  <si>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</si>
  <si>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</si>
  <si>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</si>
  <si>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</si>
  <si>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</si>
  <si>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</si>
  <si>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</si>
  <si>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</si>
  <si>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</si>
  <si>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</si>
  <si>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</si>
  <si>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</si>
  <si>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</si>
  <si>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</si>
  <si>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</si>
  <si>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</si>
  <si>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</si>
  <si>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</si>
  <si>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</si>
  <si>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</si>
  <si>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</si>
  <si>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</si>
  <si>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</si>
  <si>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</si>
  <si>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</si>
  <si>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</si>
  <si>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</si>
  <si>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</si>
  <si>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</si>
  <si>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</si>
  <si>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</si>
  <si>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</si>
  <si>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</si>
  <si>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</si>
  <si>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</si>
  <si>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</si>
  <si>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</si>
  <si>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</si>
  <si>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</si>
  <si>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</si>
  <si>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</si>
  <si>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</si>
  <si>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</si>
  <si>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</si>
  <si>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</si>
  <si>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</si>
  <si>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</si>
  <si>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</si>
  <si>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</si>
  <si>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</si>
  <si>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</si>
  <si>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</si>
  <si>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</si>
  <si>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</si>
  <si>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</si>
  <si>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</si>
  <si>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</si>
  <si>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</si>
  <si>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</si>
  <si>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</si>
  <si>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</si>
  <si>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</si>
  <si>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</si>
  <si>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</si>
  <si>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</si>
  <si>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</si>
  <si>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</si>
  <si>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</si>
  <si>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</si>
  <si>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</si>
  <si>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</si>
  <si>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</si>
  <si>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</si>
  <si>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</si>
  <si>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</si>
  <si>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</si>
  <si>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</si>
  <si>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</si>
  <si>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</si>
  <si>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</si>
  <si>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</si>
  <si>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</si>
  <si>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</si>
  <si>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</si>
  <si>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</si>
  <si>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</si>
  <si>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</si>
  <si>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</si>
  <si>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</si>
  <si>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</si>
  <si>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</si>
  <si>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</si>
  <si>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</si>
  <si>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</si>
  <si>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</si>
  <si>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</si>
  <si>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</si>
  <si>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</si>
  <si>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</si>
  <si>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</si>
  <si>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</si>
  <si>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</si>
  <si>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</si>
  <si>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</si>
  <si>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</si>
  <si>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</si>
  <si>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</si>
  <si>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</si>
  <si>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</si>
  <si>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</si>
  <si>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</si>
  <si>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</si>
  <si>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</si>
  <si>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</si>
  <si>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</si>
  <si>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</si>
  <si>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</si>
  <si>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</si>
  <si>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</si>
  <si>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</si>
  <si>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</si>
  <si>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</si>
  <si>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</si>
  <si>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</si>
  <si>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</si>
  <si>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</si>
  <si>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</si>
  <si>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</si>
  <si>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</si>
  <si>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</si>
  <si>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</si>
  <si>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</si>
  <si>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</si>
  <si>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</si>
  <si>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</si>
  <si>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</si>
  <si>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</si>
  <si>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</si>
  <si>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</si>
  <si>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</si>
  <si>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</si>
  <si>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</si>
  <si>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</si>
  <si>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</si>
  <si>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</si>
  <si>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</si>
  <si>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</si>
  <si>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</si>
  <si>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</si>
  <si>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</si>
  <si>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</si>
  <si>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</si>
  <si>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</si>
  <si>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</si>
  <si>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</si>
  <si>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</si>
  <si>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</si>
  <si>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</si>
  <si>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</si>
  <si>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</si>
  <si>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</si>
  <si>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</si>
  <si>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</si>
  <si>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</si>
  <si>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</si>
  <si>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</si>
  <si>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</si>
  <si>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</si>
  <si>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</si>
  <si>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</si>
  <si>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</si>
  <si>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</si>
  <si>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</si>
  <si>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</si>
  <si>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</si>
  <si>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</si>
  <si>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</si>
  <si>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</si>
  <si>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</si>
  <si>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</si>
  <si>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</si>
  <si>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</si>
  <si>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</si>
  <si>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</si>
  <si>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</si>
  <si>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</si>
  <si>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</si>
  <si>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</si>
  <si>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</si>
  <si>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</si>
  <si>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</si>
  <si>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</si>
  <si>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</si>
  <si>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</si>
  <si>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</si>
  <si>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</si>
  <si>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</si>
  <si>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</si>
  <si>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</si>
  <si>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</si>
  <si>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</si>
  <si>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</si>
  <si>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</si>
  <si>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</si>
  <si>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</si>
  <si>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</si>
  <si>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</si>
  <si>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</si>
  <si>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</si>
  <si>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</si>
  <si>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</si>
  <si>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</si>
  <si>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</si>
  <si>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</si>
  <si>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</si>
  <si>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</si>
  <si>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</si>
  <si>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</si>
  <si>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</si>
  <si>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</si>
  <si>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</si>
  <si>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</si>
  <si>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</si>
  <si>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</si>
  <si>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</si>
  <si>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</si>
  <si>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</si>
  <si>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</si>
  <si>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</si>
  <si>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</si>
  <si>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</si>
  <si>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</si>
  <si>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</si>
  <si>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</si>
  <si>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</si>
  <si>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</si>
  <si>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</si>
  <si>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</si>
  <si>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</si>
  <si>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</si>
  <si>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</si>
  <si>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</si>
  <si>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</si>
  <si>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</si>
  <si>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</si>
  <si>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</si>
  <si>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</si>
  <si>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</si>
  <si>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</si>
  <si>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</si>
  <si>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</si>
  <si>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</si>
  <si>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</si>
  <si>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</si>
  <si>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</si>
  <si>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</si>
  <si>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</si>
  <si>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</si>
  <si>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</si>
  <si>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</si>
  <si>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</si>
  <si>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</si>
  <si>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</si>
  <si>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</si>
  <si>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</si>
  <si>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</si>
  <si>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</si>
  <si>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</si>
  <si>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</si>
  <si>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</si>
  <si>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</si>
  <si>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</si>
  <si>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</si>
  <si>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</si>
  <si>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</si>
  <si>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</si>
  <si>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</si>
  <si>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</si>
  <si>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</si>
  <si>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</si>
  <si>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</si>
  <si>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</si>
  <si>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</si>
  <si>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</si>
  <si>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</si>
  <si>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</si>
  <si>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</si>
  <si>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</si>
  <si>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</si>
  <si>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</si>
  <si>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</si>
  <si>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</si>
  <si>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</si>
  <si>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</si>
  <si>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</si>
  <si>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</si>
  <si>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</si>
  <si>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</si>
  <si>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</si>
  <si>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</si>
  <si>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</si>
  <si>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</si>
  <si>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</si>
  <si>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</si>
  <si>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</si>
  <si>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</si>
  <si>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</si>
  <si>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</si>
  <si>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</si>
  <si>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</si>
  <si>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</si>
  <si>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</si>
  <si>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</si>
  <si>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</si>
  <si>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</si>
  <si>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</si>
  <si>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</si>
  <si>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</si>
  <si>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</si>
  <si>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</si>
  <si>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</si>
  <si>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</si>
  <si>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</si>
  <si>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</si>
  <si>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</si>
  <si>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</si>
  <si>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</si>
  <si>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</si>
  <si>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</si>
  <si>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</si>
  <si>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</si>
  <si>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</si>
  <si>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</si>
  <si>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</si>
  <si>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</si>
  <si>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</si>
  <si>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</si>
  <si>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</si>
  <si>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</si>
  <si>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</si>
  <si>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</si>
  <si>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</si>
  <si>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</si>
  <si>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</si>
  <si>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</si>
  <si>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</si>
  <si>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</si>
  <si>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</si>
  <si>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</si>
  <si>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</si>
  <si>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</si>
  <si>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</si>
  <si>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</si>
  <si>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</si>
  <si>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</si>
  <si>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</si>
  <si>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</si>
  <si>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</si>
  <si>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</si>
  <si>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</si>
  <si>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</si>
  <si>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</si>
  <si>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</si>
  <si>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</si>
  <si>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</si>
  <si>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</si>
  <si>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</si>
  <si>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</si>
  <si>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</si>
  <si>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</si>
  <si>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</si>
  <si>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</si>
  <si>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</si>
  <si>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</si>
  <si>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</si>
  <si>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</si>
  <si>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</si>
  <si>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</si>
  <si>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</si>
  <si>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</si>
  <si>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</si>
  <si>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</si>
  <si>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</si>
  <si>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</si>
  <si>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</si>
  <si>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</si>
  <si>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</si>
  <si>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</si>
  <si>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</si>
  <si>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</si>
  <si>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</si>
  <si>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</si>
  <si>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</si>
  <si>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</si>
  <si>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</si>
  <si>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</si>
  <si>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</si>
  <si>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</si>
  <si>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</si>
  <si>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</si>
  <si>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</si>
  <si>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</si>
  <si>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</si>
  <si>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</si>
  <si>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</si>
  <si>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</si>
  <si>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</si>
  <si>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</si>
  <si>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</si>
  <si>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</si>
  <si>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</si>
  <si>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</si>
  <si>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</si>
  <si>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</si>
  <si>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</si>
  <si>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</si>
  <si>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</si>
  <si>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</si>
  <si>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</si>
  <si>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</si>
  <si>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</si>
  <si>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</si>
  <si>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</si>
  <si>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</si>
  <si>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</si>
  <si>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</si>
  <si>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</si>
  <si>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</si>
  <si>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</si>
  <si>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</si>
  <si>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</si>
  <si>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</si>
  <si>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</si>
  <si>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</si>
  <si>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</si>
  <si>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</si>
  <si>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</si>
  <si>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</si>
  <si>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</si>
  <si>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</si>
  <si>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</si>
  <si>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</si>
  <si>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</si>
  <si>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</si>
  <si>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</si>
  <si>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</si>
  <si>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</si>
  <si>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</si>
  <si>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</si>
  <si>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</si>
  <si>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</si>
  <si>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</si>
  <si>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</si>
  <si>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</si>
  <si>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</si>
  <si>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</si>
  <si>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</si>
  <si>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</si>
  <si>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</si>
  <si>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</si>
  <si>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</si>
  <si>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</si>
  <si>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</si>
  <si>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</si>
  <si>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</si>
  <si>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</si>
  <si>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</si>
  <si>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</si>
  <si>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</si>
  <si>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</si>
  <si>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</si>
  <si>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</si>
  <si>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</si>
  <si>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</si>
  <si>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</si>
  <si>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</si>
  <si>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</si>
  <si>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</si>
  <si>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</si>
  <si>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</si>
  <si>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</si>
  <si>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</si>
  <si>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</si>
  <si>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</si>
  <si>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</si>
  <si>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</si>
  <si>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</si>
  <si>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</si>
  <si>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</si>
  <si>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</si>
  <si>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</si>
  <si>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</si>
  <si>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</si>
  <si>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</si>
  <si>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</si>
  <si>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</si>
  <si>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</si>
  <si>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</si>
  <si>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</si>
  <si>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</si>
  <si>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</si>
  <si>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</si>
  <si>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</si>
  <si>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</si>
  <si>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</si>
  <si>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</si>
  <si>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</si>
  <si>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</si>
  <si>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</si>
  <si>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</si>
  <si>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</si>
  <si>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</si>
  <si>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</si>
  <si>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</si>
  <si>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</si>
  <si>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</si>
  <si>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</si>
  <si>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</si>
  <si>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</si>
  <si>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</si>
  <si>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</si>
  <si>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</si>
  <si>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</si>
  <si>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</si>
  <si>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</si>
  <si>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</si>
  <si>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</si>
  <si>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</si>
  <si>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</si>
  <si>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</si>
  <si>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</si>
  <si>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</si>
  <si>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</si>
  <si>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</si>
  <si>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</si>
  <si>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</si>
  <si>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</si>
  <si>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</si>
  <si>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</si>
  <si>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</si>
  <si>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</si>
  <si>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</si>
  <si>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</si>
  <si>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</si>
  <si>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</si>
  <si>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</si>
  <si>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</si>
  <si>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</si>
  <si>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</si>
  <si>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</si>
  <si>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</si>
  <si>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</si>
  <si>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</si>
  <si>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</si>
  <si>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</si>
  <si>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</si>
  <si>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</si>
  <si>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</si>
  <si>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</si>
  <si>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</si>
  <si>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</si>
  <si>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</si>
  <si>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</si>
  <si>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</si>
  <si>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</si>
  <si>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</si>
  <si>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</si>
  <si>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</si>
  <si>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</si>
  <si>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</si>
  <si>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</si>
  <si>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</si>
  <si>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</si>
  <si>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</si>
  <si>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</si>
  <si>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</si>
  <si>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</si>
  <si>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</si>
  <si>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</si>
  <si>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</si>
  <si>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</si>
  <si>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</si>
  <si>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</si>
  <si>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</si>
  <si>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</si>
  <si>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</si>
  <si>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</si>
  <si>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</si>
  <si>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</si>
  <si>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</si>
  <si>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</si>
  <si>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</si>
  <si>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</si>
  <si>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</si>
  <si>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</si>
  <si>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</si>
  <si>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</si>
  <si>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</si>
  <si>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</si>
  <si>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</si>
  <si>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</si>
  <si>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</si>
  <si>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</si>
  <si>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</si>
  <si>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</si>
  <si>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</si>
  <si>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</si>
  <si>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</si>
  <si>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</si>
  <si>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</si>
  <si>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</si>
  <si>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</si>
  <si>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</si>
  <si>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</si>
  <si>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</si>
  <si>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</si>
  <si>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</si>
  <si>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</si>
  <si>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</si>
  <si>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</si>
  <si>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</si>
  <si>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</si>
  <si>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</si>
  <si>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</si>
  <si>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</si>
  <si>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</si>
  <si>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</si>
  <si>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</si>
  <si>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</si>
  <si>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</si>
  <si>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</si>
  <si>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</si>
  <si>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</si>
  <si>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</si>
  <si>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</si>
  <si>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</si>
  <si>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</si>
  <si>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</si>
  <si>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</si>
  <si>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</si>
  <si>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</si>
  <si>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</si>
  <si>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</si>
  <si>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</si>
  <si>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</si>
  <si>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</si>
  <si>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</si>
  <si>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</si>
  <si>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</si>
  <si>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</si>
  <si>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</si>
  <si>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</si>
  <si>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</si>
  <si>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</si>
  <si>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</si>
  <si>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</si>
  <si>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</si>
  <si>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</si>
  <si>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</si>
  <si>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</si>
  <si>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</si>
  <si>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</si>
  <si>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</si>
  <si>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</si>
  <si>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</si>
  <si>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</si>
  <si>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</si>
  <si>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</si>
  <si>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</si>
  <si>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</si>
  <si>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</si>
  <si>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</si>
  <si>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</si>
  <si>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</si>
  <si>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</si>
  <si>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</si>
  <si>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</si>
  <si>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</si>
  <si>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</si>
  <si>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</si>
  <si>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</si>
  <si>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</si>
  <si>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</si>
  <si>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</si>
  <si>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</si>
  <si>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</si>
  <si>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</si>
  <si>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</si>
  <si>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</si>
  <si>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</si>
  <si>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</si>
  <si>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</si>
  <si>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</si>
  <si>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</si>
  <si>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</si>
  <si>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</si>
  <si>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</si>
  <si>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</si>
  <si>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</si>
  <si>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</si>
  <si>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</si>
  <si>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</si>
  <si>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</si>
  <si>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</si>
  <si>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</si>
  <si>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</si>
  <si>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</si>
  <si>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</si>
  <si>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</si>
  <si>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</si>
  <si>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</si>
  <si>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</si>
  <si>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</si>
  <si>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</si>
  <si>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</si>
  <si>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</si>
  <si>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</si>
  <si>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</si>
  <si>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</si>
  <si>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</si>
  <si>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</si>
  <si>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</si>
  <si>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</si>
  <si>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</si>
  <si>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</si>
  <si>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</si>
  <si>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</si>
  <si>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</si>
  <si>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</si>
  <si>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</si>
  <si>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</si>
  <si>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</si>
  <si>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</si>
  <si>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</si>
  <si>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</si>
  <si>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</si>
  <si>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</si>
  <si>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</si>
  <si>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</si>
  <si>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</si>
  <si>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</si>
  <si>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</si>
  <si>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</si>
  <si>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</si>
  <si>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</si>
  <si>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</si>
  <si>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</si>
  <si>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</si>
  <si>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</si>
  <si>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</si>
  <si>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</si>
  <si>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</si>
  <si>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</si>
  <si>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</si>
  <si>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</si>
  <si>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</si>
  <si>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</si>
  <si>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</si>
  <si>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</si>
  <si>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</si>
  <si>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</si>
  <si>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</si>
  <si>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</si>
  <si>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</si>
  <si>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</si>
  <si>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</si>
  <si>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</si>
  <si>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</si>
  <si>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</si>
  <si>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</si>
  <si>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</si>
  <si>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</si>
  <si>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</si>
  <si>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</si>
  <si>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</si>
  <si>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</si>
  <si>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</si>
  <si>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</si>
  <si>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</si>
  <si>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</si>
  <si>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</si>
  <si>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</si>
  <si>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</si>
  <si>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</si>
  <si>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</si>
  <si>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</si>
  <si>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</si>
  <si>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</si>
  <si>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</si>
  <si>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</si>
  <si>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</si>
  <si>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</si>
  <si>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</si>
  <si>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</si>
  <si>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</si>
  <si>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</si>
  <si>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</si>
  <si>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</si>
  <si>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</si>
  <si>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</si>
  <si>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</si>
  <si>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</si>
  <si>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</si>
  <si>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</si>
  <si>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</si>
  <si>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</si>
  <si>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</si>
  <si>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</si>
  <si>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</si>
  <si>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</si>
  <si>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</si>
  <si>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</si>
  <si>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</si>
  <si>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</si>
  <si>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</si>
  <si>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</si>
  <si>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</si>
  <si>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</si>
  <si>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</si>
  <si>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</si>
  <si>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</si>
  <si>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</si>
  <si>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</si>
  <si>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</si>
  <si>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</si>
  <si>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</si>
  <si>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</si>
  <si>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</si>
  <si>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</si>
  <si>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</si>
  <si>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</si>
  <si>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</si>
  <si>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</si>
  <si>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</si>
  <si>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</si>
  <si>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</si>
  <si>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</si>
  <si>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</si>
  <si>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</si>
  <si>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</si>
  <si>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</si>
  <si>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</si>
  <si>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</si>
  <si>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</si>
  <si>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</si>
  <si>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</si>
  <si>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</si>
  <si>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</si>
  <si>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</si>
  <si>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</si>
  <si>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</si>
  <si>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</si>
  <si>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</si>
  <si>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</si>
  <si>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</si>
  <si>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</si>
  <si>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</si>
  <si>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</si>
  <si>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</si>
  <si>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</si>
  <si>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</si>
  <si>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</si>
  <si>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</si>
  <si>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</si>
  <si>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</si>
  <si>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</si>
  <si>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</si>
  <si>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</si>
  <si>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</si>
  <si>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</si>
  <si>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</si>
  <si>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</si>
  <si>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</si>
  <si>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</si>
  <si>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</si>
  <si>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</si>
  <si>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</si>
  <si>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</si>
  <si>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</si>
  <si>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</si>
  <si>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</si>
  <si>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</si>
  <si>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</si>
  <si>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</si>
  <si>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</si>
  <si>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</si>
  <si>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</si>
  <si>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</si>
  <si>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</si>
  <si>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</si>
  <si>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</si>
  <si>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</si>
  <si>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</si>
  <si>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</si>
  <si>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</si>
  <si>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</si>
  <si>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</si>
  <si>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</si>
  <si>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</si>
  <si>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</si>
  <si>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</si>
  <si>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</si>
  <si>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</si>
  <si>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</si>
  <si>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</si>
  <si>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</si>
  <si>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</si>
  <si>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</si>
  <si>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</si>
  <si>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</si>
  <si>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</si>
  <si>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</si>
  <si>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</si>
  <si>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</si>
  <si>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</si>
  <si>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</si>
  <si>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</si>
  <si>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</si>
  <si>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</si>
  <si>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</si>
  <si>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</si>
  <si>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</si>
  <si>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</si>
  <si>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</si>
  <si>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</si>
  <si>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</si>
  <si>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</si>
  <si>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</si>
  <si>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</si>
  <si>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</si>
  <si>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</si>
  <si>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</si>
  <si>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</si>
  <si>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</si>
  <si>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</si>
  <si>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</si>
  <si>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</si>
  <si>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</si>
  <si>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</si>
  <si>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</si>
  <si>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</si>
  <si>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</si>
  <si>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</si>
  <si>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</si>
  <si>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</si>
  <si>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</si>
  <si>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</si>
  <si>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</si>
  <si>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</si>
  <si>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</si>
  <si>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</si>
  <si>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</si>
  <si>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</si>
  <si>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</si>
  <si>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</si>
  <si>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</si>
  <si>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</si>
  <si>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</si>
  <si>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</si>
  <si>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</si>
  <si>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</si>
  <si>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</si>
  <si>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</si>
  <si>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</si>
  <si>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</si>
  <si>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</si>
  <si>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</si>
  <si>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</si>
  <si>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</si>
  <si>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</si>
  <si>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</si>
  <si>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</si>
  <si>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</si>
  <si>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</si>
  <si>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</si>
  <si>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</si>
  <si>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</si>
  <si>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</si>
  <si>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</si>
  <si>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</si>
  <si>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</si>
  <si>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</si>
  <si>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</si>
  <si>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</si>
  <si>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</si>
  <si>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</si>
  <si>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</si>
  <si>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</si>
  <si>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</si>
  <si>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</si>
  <si>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</si>
  <si>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</si>
  <si>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</si>
  <si>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</si>
  <si>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</si>
  <si>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</si>
  <si>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</si>
  <si>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</si>
  <si>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</si>
  <si>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</si>
  <si>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</si>
  <si>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</si>
  <si>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</si>
  <si>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</si>
  <si>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</si>
  <si>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</si>
  <si>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</si>
  <si>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</si>
  <si>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</si>
  <si>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</si>
  <si>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</si>
  <si>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</si>
  <si>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</si>
  <si>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</si>
  <si>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</si>
  <si>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</si>
  <si>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</si>
  <si>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</si>
  <si>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</si>
  <si>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</si>
  <si>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</si>
  <si>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</si>
  <si>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</si>
  <si>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</si>
  <si>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</si>
  <si>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</si>
  <si>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</si>
  <si>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</si>
  <si>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</si>
  <si>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</si>
  <si>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</si>
  <si>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</si>
  <si>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</si>
  <si>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</si>
  <si>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</si>
  <si>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</si>
  <si>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</si>
  <si>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</si>
  <si>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</si>
  <si>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</si>
  <si>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</si>
  <si>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</si>
  <si>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</si>
  <si>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</si>
  <si>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</si>
  <si>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</si>
  <si>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</si>
  <si>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</si>
  <si>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</si>
  <si>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</si>
  <si>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</si>
  <si>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</si>
  <si>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</si>
  <si>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</si>
  <si>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</si>
  <si>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</si>
  <si>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</si>
  <si>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</si>
  <si>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</si>
  <si>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</si>
  <si>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</si>
  <si>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</si>
  <si>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</si>
  <si>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</si>
  <si>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</si>
  <si>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</si>
  <si>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</si>
  <si>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</si>
  <si>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</si>
  <si>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</si>
  <si>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</si>
  <si>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</si>
  <si>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</si>
  <si>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</si>
  <si>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</si>
  <si>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</si>
  <si>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</si>
  <si>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</si>
  <si>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</si>
  <si>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</si>
  <si>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</si>
  <si>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</si>
  <si>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</si>
  <si>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</si>
  <si>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</si>
  <si>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</si>
  <si>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</si>
  <si>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</si>
  <si>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</si>
  <si>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</si>
  <si>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</si>
  <si>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</si>
  <si>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</si>
  <si>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</si>
  <si>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</si>
  <si>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</si>
  <si>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</si>
  <si>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</si>
  <si>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</si>
  <si>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</si>
  <si>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</si>
  <si>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</si>
  <si>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</si>
  <si>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</si>
  <si>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</si>
  <si>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</si>
  <si>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</si>
  <si>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</si>
  <si>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</si>
  <si>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</si>
  <si>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</si>
  <si>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</si>
  <si>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</si>
  <si>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</si>
  <si>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</si>
  <si>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</si>
  <si>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</si>
  <si>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</si>
  <si>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</si>
  <si>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</si>
  <si>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</si>
  <si>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</si>
  <si>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</si>
  <si>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</si>
  <si>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</si>
  <si>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</si>
  <si>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</si>
  <si>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</si>
  <si>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</si>
  <si>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</si>
  <si>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</si>
  <si>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</si>
  <si>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</si>
  <si>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</si>
  <si>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</si>
  <si>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</si>
  <si>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</si>
  <si>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</si>
  <si>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</si>
  <si>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</si>
  <si>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</si>
  <si>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</si>
  <si>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</si>
  <si>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</si>
  <si>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</si>
  <si>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</si>
  <si>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</si>
  <si>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</si>
  <si>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</si>
  <si>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</si>
  <si>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</si>
  <si>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</si>
  <si>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</si>
  <si>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</si>
  <si>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</si>
  <si>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</si>
  <si>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</si>
  <si>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</si>
  <si>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</si>
  <si>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</si>
  <si>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</si>
  <si>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</si>
  <si>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</si>
  <si>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</si>
  <si>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</si>
  <si>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</si>
  <si>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</si>
  <si>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</si>
  <si>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</si>
  <si>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</si>
  <si>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</si>
  <si>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</si>
  <si>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</si>
  <si>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</si>
  <si>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</si>
  <si>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</si>
  <si>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</si>
  <si>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</si>
  <si>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</si>
  <si>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</si>
  <si>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</si>
  <si>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</si>
  <si>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</si>
  <si>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</si>
  <si>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</si>
  <si>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</si>
  <si>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</si>
  <si>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</si>
  <si>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</si>
  <si>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</si>
  <si>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</si>
  <si>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</si>
  <si>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</si>
  <si>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</si>
  <si>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</si>
  <si>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</si>
  <si>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</si>
  <si>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</si>
  <si>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</si>
  <si>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</si>
  <si>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</si>
  <si>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</si>
  <si>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</si>
  <si>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</si>
  <si>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</si>
  <si>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</si>
  <si>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</si>
  <si>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</si>
  <si>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</si>
  <si>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</si>
  <si>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</si>
  <si>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</si>
  <si>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</si>
  <si>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</si>
  <si>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</si>
  <si>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</si>
  <si>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</si>
  <si>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</si>
  <si>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</si>
  <si>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</si>
  <si>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</si>
  <si>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</si>
  <si>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</si>
  <si>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</si>
  <si>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</si>
  <si>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</si>
  <si>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</si>
  <si>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</si>
  <si>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</si>
  <si>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</si>
  <si>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</si>
  <si>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</si>
  <si>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</si>
  <si>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</si>
  <si>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</si>
  <si>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</si>
  <si>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</si>
  <si>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</si>
  <si>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</si>
  <si>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</si>
  <si>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</si>
  <si>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</si>
  <si>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</si>
  <si>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</si>
  <si>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</si>
  <si>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</si>
  <si>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</si>
  <si>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</si>
  <si>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</si>
  <si>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</si>
  <si>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</si>
  <si>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</si>
  <si>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</si>
  <si>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</si>
  <si>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</si>
  <si>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</si>
  <si>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</si>
  <si>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</si>
  <si>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</si>
  <si>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</si>
  <si>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</si>
  <si>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</si>
  <si>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</si>
  <si>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</si>
  <si>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</si>
  <si>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</si>
  <si>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</si>
  <si>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</si>
  <si>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</si>
  <si>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</si>
  <si>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</si>
  <si>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</si>
  <si>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</si>
  <si>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</si>
  <si>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</si>
  <si>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</si>
  <si>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</si>
  <si>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</si>
  <si>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</si>
  <si>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</si>
  <si>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</si>
  <si>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</si>
  <si>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</si>
  <si>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</si>
  <si>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</si>
  <si>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</si>
  <si>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</si>
  <si>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</si>
  <si>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</si>
  <si>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</si>
  <si>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</si>
  <si>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</si>
  <si>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</si>
  <si>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</si>
  <si>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</si>
  <si>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</si>
  <si>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</si>
  <si>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</si>
  <si>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</si>
  <si>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</si>
  <si>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</si>
  <si>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</si>
  <si>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</si>
  <si>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</si>
  <si>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</si>
  <si>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</si>
  <si>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</si>
  <si>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</si>
  <si>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</si>
  <si>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</si>
  <si>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</si>
  <si>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</si>
  <si>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</si>
  <si>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</si>
  <si>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</si>
  <si>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</si>
  <si>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</si>
  <si>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</si>
  <si>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</si>
  <si>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</si>
  <si>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</si>
  <si>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</si>
  <si>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</si>
  <si>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</si>
  <si>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</si>
  <si>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</si>
  <si>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</si>
  <si>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</si>
  <si>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</si>
  <si>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</si>
  <si>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</si>
  <si>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</si>
  <si>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</si>
  <si>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</si>
  <si>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</si>
  <si>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</si>
  <si>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</si>
  <si>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</si>
  <si>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</si>
  <si>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</si>
  <si>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</si>
  <si>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</si>
  <si>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</si>
  <si>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</si>
  <si>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</si>
  <si>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</si>
  <si>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</si>
  <si>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</si>
  <si>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</si>
  <si>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</si>
  <si>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</si>
  <si>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</si>
  <si>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</si>
  <si>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</si>
  <si>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</si>
  <si>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</si>
  <si>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</si>
  <si>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</si>
  <si>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</si>
  <si>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</si>
  <si>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</si>
  <si>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</si>
  <si>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</si>
  <si>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</si>
  <si>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</si>
  <si>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</si>
  <si>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</si>
  <si>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</si>
  <si>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</si>
  <si>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</si>
  <si>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</si>
  <si>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</si>
  <si>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</si>
  <si>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</si>
  <si>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</si>
  <si>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</si>
  <si>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</si>
  <si>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</si>
  <si>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</si>
  <si>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</si>
  <si>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</si>
  <si>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</si>
  <si>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</si>
  <si>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</si>
  <si>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</si>
  <si>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</si>
  <si>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</si>
  <si>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</si>
  <si>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</si>
  <si>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</si>
  <si>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</si>
  <si>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</si>
  <si>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</si>
  <si>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</si>
  <si>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</si>
  <si>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</si>
  <si>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</si>
  <si>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</si>
  <si>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</si>
  <si>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</si>
  <si>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</si>
  <si>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</si>
  <si>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</si>
  <si>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</si>
  <si>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</si>
  <si>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</si>
  <si>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</si>
  <si>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</si>
  <si>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</si>
  <si>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</si>
  <si>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</si>
  <si>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</si>
  <si>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</si>
  <si>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</si>
  <si>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</si>
  <si>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</si>
  <si>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</si>
  <si>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</si>
  <si>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</si>
  <si>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</si>
  <si>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</si>
  <si>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</si>
  <si>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</si>
  <si>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</si>
  <si>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</si>
  <si>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</si>
  <si>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</si>
  <si>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</si>
  <si>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</si>
  <si>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</si>
  <si>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</si>
  <si>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</si>
  <si>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</si>
  <si>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</si>
  <si>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</si>
  <si>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</si>
  <si>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</si>
  <si>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</si>
  <si>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</si>
  <si>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</si>
  <si>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</si>
  <si>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</si>
  <si>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</si>
  <si>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</si>
  <si>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</si>
  <si>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</si>
  <si>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</si>
  <si>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</si>
  <si>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</si>
  <si>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</si>
  <si>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</si>
  <si>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</si>
  <si>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</si>
  <si>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</si>
  <si>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</si>
  <si>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</si>
  <si>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</si>
  <si>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</si>
  <si>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</si>
  <si>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</si>
  <si>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</si>
  <si>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</si>
  <si>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</si>
  <si>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</si>
  <si>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</si>
  <si>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</si>
  <si>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</si>
  <si>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</si>
  <si>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</si>
  <si>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</si>
  <si>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</si>
  <si>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</si>
  <si>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</si>
  <si>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</si>
  <si>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</si>
  <si>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</si>
  <si>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</si>
  <si>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</si>
  <si>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</si>
  <si>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</si>
  <si>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</si>
  <si>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</si>
  <si>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</si>
  <si>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</si>
  <si>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</si>
  <si>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</si>
  <si>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</si>
  <si>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</si>
  <si>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</si>
  <si>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</si>
  <si>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</si>
  <si>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</si>
  <si>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</si>
  <si>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</si>
  <si>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</si>
  <si>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</si>
  <si>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</si>
  <si>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</si>
  <si>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</si>
  <si>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</si>
  <si>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</si>
  <si>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</si>
  <si>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</si>
  <si>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</si>
  <si>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</si>
  <si>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</si>
  <si>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</si>
  <si>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</si>
  <si>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</si>
  <si>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</si>
  <si>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</si>
  <si>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</si>
  <si>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</si>
  <si>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</si>
  <si>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</si>
  <si>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</si>
  <si>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</si>
  <si>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</si>
  <si>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</si>
  <si>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</si>
  <si>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</si>
  <si>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</si>
  <si>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</si>
  <si>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</si>
  <si>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</si>
  <si>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</si>
  <si>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</si>
  <si>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</si>
  <si>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</si>
  <si>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</si>
  <si>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</si>
  <si>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</si>
  <si>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</si>
  <si>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</si>
  <si>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</si>
  <si>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</si>
  <si>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</si>
  <si>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</si>
  <si>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</si>
  <si>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</si>
  <si>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</si>
  <si>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</si>
  <si>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</si>
  <si>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</si>
  <si>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</si>
  <si>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</si>
  <si>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</si>
  <si>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</si>
  <si>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</si>
  <si>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</si>
  <si>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</si>
  <si>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</si>
  <si>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</si>
  <si>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</si>
  <si>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</si>
  <si>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</si>
  <si>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</si>
  <si>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</si>
  <si>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</si>
  <si>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</si>
  <si>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</si>
  <si>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</si>
  <si>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</si>
  <si>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</si>
  <si>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</si>
  <si>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</si>
  <si>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</si>
  <si>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</si>
  <si>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</si>
  <si>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</si>
  <si>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</si>
  <si>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</si>
  <si>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</si>
  <si>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</si>
  <si>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</si>
  <si>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</si>
  <si>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</si>
  <si>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</si>
  <si>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</si>
  <si>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</si>
  <si>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</si>
  <si>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</si>
  <si>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</si>
  <si>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</si>
  <si>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</si>
  <si>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</si>
  <si>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</si>
  <si>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</si>
  <si>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</si>
  <si>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</si>
  <si>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</si>
  <si>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</si>
  <si>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</si>
  <si>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</si>
  <si>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</si>
  <si>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</si>
  <si>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</si>
  <si>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</si>
  <si>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</si>
  <si>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</si>
  <si>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</si>
  <si>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</si>
  <si>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</si>
  <si>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</si>
  <si>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</si>
  <si>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</si>
  <si>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</si>
  <si>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</si>
  <si>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</si>
  <si>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</si>
  <si>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</si>
  <si>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</si>
  <si>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</si>
  <si>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</si>
  <si>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</si>
  <si>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</si>
  <si>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</si>
  <si>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</si>
  <si>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</si>
  <si>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</si>
  <si>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</si>
  <si>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</si>
  <si>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</si>
  <si>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</si>
  <si>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</si>
  <si>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</si>
  <si>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</si>
  <si>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</si>
  <si>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</si>
  <si>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</si>
  <si>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</si>
  <si>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</si>
  <si>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</si>
  <si>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</si>
  <si>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</si>
  <si>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</si>
  <si>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</si>
  <si>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</si>
  <si>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</si>
  <si>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</si>
  <si>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</si>
  <si>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</si>
  <si>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</si>
  <si>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</si>
  <si>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</si>
  <si>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</si>
  <si>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</si>
  <si>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</si>
  <si>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</si>
  <si>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</si>
  <si>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</si>
  <si>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</si>
  <si>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</si>
  <si>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</si>
  <si>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</si>
  <si>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</si>
  <si>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</si>
  <si>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</si>
  <si>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</si>
  <si>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</si>
  <si>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</si>
  <si>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</si>
  <si>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</si>
  <si>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</si>
  <si>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</si>
  <si>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</si>
  <si>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</si>
  <si>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</si>
  <si>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</si>
  <si>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</si>
  <si>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</si>
  <si>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</si>
  <si>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</si>
  <si>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</si>
  <si>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</si>
  <si>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</si>
  <si>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</si>
  <si>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</si>
  <si>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</si>
  <si>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</si>
  <si>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</si>
  <si>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</si>
  <si>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</si>
  <si>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</si>
  <si>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</si>
  <si>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</si>
  <si>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</si>
  <si>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</si>
  <si>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</si>
  <si>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</si>
  <si>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</si>
  <si>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</si>
  <si>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</si>
  <si>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</si>
  <si>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</si>
  <si>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</si>
  <si>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</si>
  <si>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</si>
  <si>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</si>
  <si>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</si>
  <si>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</si>
  <si>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</si>
  <si>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</si>
  <si>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</si>
  <si>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</si>
  <si>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</si>
  <si>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</si>
  <si>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</si>
  <si>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</si>
  <si>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</si>
  <si>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</si>
  <si>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</si>
  <si>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</si>
  <si>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</si>
  <si>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</si>
  <si>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</si>
  <si>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</si>
  <si>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</si>
  <si>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</si>
  <si>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</si>
  <si>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</si>
  <si>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</si>
  <si>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</si>
  <si>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</si>
  <si>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</si>
  <si>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</si>
  <si>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</si>
  <si>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</si>
  <si>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</si>
  <si>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</si>
  <si>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</si>
  <si>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</si>
  <si>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</si>
  <si>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</si>
  <si>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</si>
  <si>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</si>
  <si>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</si>
  <si>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</si>
  <si>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</si>
  <si>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</si>
  <si>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</si>
  <si>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</si>
  <si>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</si>
  <si>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</si>
  <si>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</si>
  <si>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</si>
  <si>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</si>
  <si>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</si>
  <si>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</si>
  <si>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</si>
  <si>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</si>
  <si>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</si>
  <si>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</si>
  <si>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</si>
  <si>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</si>
  <si>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</si>
  <si>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</si>
  <si>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</si>
  <si>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</si>
  <si>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</si>
  <si>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</si>
  <si>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</si>
  <si>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</si>
  <si>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</si>
  <si>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</si>
  <si>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</si>
  <si>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</si>
  <si>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</si>
  <si>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</si>
  <si>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</si>
  <si>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</si>
  <si>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</si>
  <si>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</si>
  <si>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</si>
  <si>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</si>
  <si>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</si>
  <si>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</si>
  <si>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</si>
  <si>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</si>
  <si>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</si>
  <si>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</si>
  <si>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</si>
  <si>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</si>
  <si>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</si>
  <si>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</si>
  <si>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</si>
  <si>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</si>
  <si>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</si>
  <si>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</si>
  <si>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</si>
  <si>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</si>
  <si>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</si>
  <si>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</si>
  <si>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</si>
  <si>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</si>
  <si>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</si>
  <si>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</si>
  <si>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</si>
  <si>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</si>
  <si>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</si>
  <si>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</si>
  <si>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</si>
  <si>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</si>
  <si>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</si>
  <si>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</si>
  <si>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</si>
  <si>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</si>
  <si>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</si>
  <si>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</si>
  <si>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</si>
  <si>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</si>
  <si>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</si>
  <si>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</si>
  <si>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</si>
  <si>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</si>
  <si>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</si>
  <si>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</si>
  <si>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</si>
  <si>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</si>
  <si>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</si>
  <si>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</si>
  <si>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</si>
  <si>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</si>
  <si>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</si>
  <si>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</si>
  <si>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</si>
  <si>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</si>
  <si>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</si>
  <si>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</si>
  <si>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</si>
  <si>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</si>
  <si>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</si>
  <si>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</si>
  <si>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</si>
  <si>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</si>
  <si>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</si>
  <si>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</si>
  <si>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</si>
  <si>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</si>
  <si>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</si>
  <si>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</si>
  <si>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</si>
  <si>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</si>
  <si>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</si>
  <si>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</si>
  <si>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</si>
  <si>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</si>
  <si>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</si>
  <si>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</si>
  <si>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</si>
  <si>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</si>
  <si>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</si>
  <si>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</si>
  <si>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</si>
  <si>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</si>
  <si>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</si>
  <si>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</si>
  <si>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</si>
  <si>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</si>
  <si>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</si>
  <si>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</si>
  <si>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</si>
  <si>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</si>
  <si>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</si>
  <si>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</si>
  <si>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</si>
  <si>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</si>
  <si>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</si>
  <si>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</si>
  <si>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</si>
  <si>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</si>
  <si>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</si>
  <si>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</si>
  <si>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</si>
  <si>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</si>
  <si>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</si>
  <si>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</si>
  <si>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</si>
  <si>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</si>
  <si>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</si>
  <si>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</si>
  <si>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</si>
  <si>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</si>
  <si>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</si>
  <si>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</si>
  <si>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</si>
  <si>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</si>
  <si>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</si>
  <si>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</si>
  <si>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</si>
  <si>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</si>
  <si>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</si>
  <si>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</si>
  <si>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</si>
  <si>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</si>
  <si>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</si>
  <si>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</si>
  <si>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</si>
  <si>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</si>
  <si>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</si>
  <si>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</si>
  <si>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</si>
  <si>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</si>
  <si>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</si>
  <si>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</si>
  <si>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</si>
  <si>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</si>
  <si>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</si>
  <si>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</si>
  <si>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</si>
  <si>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</si>
  <si>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</si>
  <si>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</si>
  <si>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</si>
  <si>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</si>
  <si>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</si>
  <si>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</si>
  <si>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</si>
  <si>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</si>
  <si>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</si>
  <si>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</si>
  <si>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</si>
  <si>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</si>
  <si>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</si>
  <si>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</si>
  <si>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</si>
  <si>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</si>
  <si>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</si>
  <si>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</si>
  <si>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</si>
  <si>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</si>
  <si>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</si>
  <si>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</si>
  <si>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</si>
  <si>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</si>
  <si>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</si>
  <si>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</si>
  <si>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</si>
  <si>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</si>
  <si>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</si>
  <si>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</si>
  <si>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</si>
  <si>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</si>
  <si>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</si>
  <si>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</si>
  <si>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</si>
  <si>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</si>
  <si>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</si>
  <si>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</si>
  <si>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</si>
  <si>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</si>
  <si>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</si>
  <si>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</si>
  <si>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</si>
  <si>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</si>
  <si>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</si>
  <si>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</si>
  <si>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</si>
  <si>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</si>
  <si>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</si>
  <si>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</si>
  <si>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</si>
  <si>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</si>
  <si>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</si>
  <si>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</si>
  <si>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</si>
  <si>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</si>
  <si>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</si>
  <si>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</si>
  <si>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</si>
  <si>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</si>
  <si>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</si>
  <si>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</si>
  <si>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</si>
  <si>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</si>
  <si>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</si>
  <si>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</si>
  <si>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</si>
  <si>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</si>
  <si>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</si>
  <si>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</si>
  <si>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</si>
  <si>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</si>
  <si>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</si>
  <si>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</si>
  <si>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</si>
  <si>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</si>
  <si>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</si>
  <si>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</si>
  <si>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</si>
  <si>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</si>
  <si>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</si>
  <si>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</si>
  <si>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</si>
  <si>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</si>
  <si>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</si>
  <si>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</si>
  <si>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</si>
  <si>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</si>
  <si>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</si>
  <si>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</si>
  <si>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</si>
  <si>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</si>
  <si>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</si>
  <si>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</si>
  <si>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</si>
  <si>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</si>
  <si>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</si>
  <si>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</si>
  <si>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</si>
  <si>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</si>
  <si>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</si>
  <si>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</si>
  <si>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</si>
  <si>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</si>
  <si>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</si>
  <si>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</si>
  <si>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</si>
  <si>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</si>
  <si>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</si>
  <si>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</si>
  <si>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</si>
  <si>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</si>
  <si>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</si>
  <si>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</si>
  <si>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</si>
  <si>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</si>
  <si>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</si>
  <si>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</si>
  <si>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</si>
  <si>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</si>
  <si>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</si>
  <si>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</si>
  <si>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</si>
  <si>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</si>
  <si>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</si>
  <si>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</si>
  <si>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</si>
  <si>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</si>
  <si>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</si>
  <si>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</si>
  <si>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</si>
  <si>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</si>
  <si>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</si>
  <si>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</si>
  <si>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</si>
  <si>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</si>
  <si>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</si>
  <si>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</si>
  <si>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</si>
  <si>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</si>
  <si>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</si>
  <si>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</si>
  <si>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</si>
  <si>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</si>
  <si>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</si>
  <si>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</si>
  <si>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</si>
  <si>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</si>
  <si>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</si>
  <si>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</si>
  <si>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</si>
  <si>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</si>
  <si>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</si>
  <si>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</si>
  <si>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</si>
  <si>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</si>
  <si>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</si>
  <si>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</si>
  <si>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</si>
  <si>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</si>
  <si>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</si>
  <si>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</si>
  <si>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</si>
  <si>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</si>
  <si>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</si>
  <si>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</si>
  <si>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</si>
  <si>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</si>
  <si>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</si>
  <si>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</si>
  <si>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</si>
  <si>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</si>
  <si>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</si>
  <si>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</si>
  <si>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</si>
  <si>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</si>
  <si>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</si>
  <si>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</si>
  <si>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</si>
  <si>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</si>
  <si>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</si>
  <si>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</si>
  <si>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</si>
  <si>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</si>
  <si>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</si>
  <si>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</si>
  <si>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</si>
  <si>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</si>
  <si>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</si>
  <si>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</si>
  <si>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</si>
  <si>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</si>
  <si>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</si>
  <si>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</si>
  <si>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</si>
  <si>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</si>
  <si>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</si>
  <si>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</si>
  <si>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</si>
  <si>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</si>
  <si>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</si>
  <si>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</si>
  <si>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</si>
  <si>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</si>
  <si>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</si>
  <si>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</si>
  <si>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</si>
  <si>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</si>
  <si>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</si>
  <si>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</si>
  <si>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</si>
  <si>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</si>
  <si>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</si>
  <si>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</si>
  <si>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</si>
  <si>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</si>
  <si>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</si>
  <si>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</si>
  <si>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</si>
  <si>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</si>
  <si>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</si>
  <si>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</si>
  <si>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</si>
  <si>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</si>
  <si>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</si>
  <si>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</si>
  <si>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</si>
  <si>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</si>
  <si>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</si>
  <si>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</si>
  <si>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</si>
  <si>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</si>
  <si>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</si>
  <si>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</si>
  <si>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</si>
  <si>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</si>
  <si>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</si>
  <si>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</si>
  <si>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</si>
  <si>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</si>
  <si>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</si>
  <si>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</si>
  <si>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</si>
  <si>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</si>
  <si>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</si>
  <si>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</si>
  <si>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</si>
  <si>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</si>
  <si>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</si>
  <si>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</si>
  <si>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</si>
  <si>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</si>
  <si>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</si>
  <si>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</si>
  <si>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</si>
  <si>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</si>
  <si>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</si>
  <si>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</si>
  <si>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</si>
  <si>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</si>
  <si>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</si>
  <si>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</si>
  <si>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</si>
  <si>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</si>
  <si>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</si>
  <si>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</si>
  <si>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</si>
  <si>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</si>
  <si>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</si>
  <si>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</si>
  <si>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</si>
  <si>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</si>
  <si>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</si>
  <si>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</si>
  <si>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</si>
  <si>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</si>
  <si>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</si>
  <si>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</si>
  <si>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</si>
  <si>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</si>
  <si>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</si>
  <si>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</si>
  <si>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</si>
  <si>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</si>
  <si>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</si>
  <si>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</si>
  <si>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</si>
  <si>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</si>
  <si>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</si>
  <si>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</si>
  <si>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</si>
  <si>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</si>
  <si>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</si>
  <si>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</si>
  <si>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</si>
  <si>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</si>
  <si>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</si>
  <si>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</si>
  <si>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</si>
  <si>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</si>
  <si>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</si>
  <si>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</si>
  <si>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</si>
  <si>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</si>
  <si>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</si>
  <si>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</si>
  <si>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</si>
  <si>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</si>
  <si>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</si>
  <si>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</si>
  <si>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</si>
  <si>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</si>
  <si>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</si>
  <si>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</si>
  <si>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</si>
  <si>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</si>
  <si>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</si>
  <si>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</si>
  <si>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</si>
  <si>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</si>
  <si>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</si>
  <si>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</si>
  <si>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</si>
  <si>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</si>
  <si>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</si>
  <si>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</si>
  <si>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</si>
  <si>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</si>
  <si>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</si>
  <si>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</si>
  <si>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</si>
  <si>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</si>
  <si>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</si>
  <si>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</si>
  <si>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</si>
  <si>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</si>
  <si>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</si>
  <si>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</si>
  <si>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</si>
  <si>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</si>
  <si>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</si>
  <si>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</si>
  <si>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</si>
  <si>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</si>
  <si>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</si>
  <si>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</si>
  <si>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</si>
  <si>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</si>
  <si>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</si>
  <si>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</si>
  <si>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</si>
  <si>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</si>
  <si>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</si>
  <si>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</si>
  <si>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</si>
  <si>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</si>
  <si>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</si>
  <si>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</si>
  <si>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</si>
  <si>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</si>
  <si>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</si>
  <si>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</si>
  <si>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</si>
  <si>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</si>
  <si>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</si>
  <si>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</si>
  <si>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</si>
  <si>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</si>
  <si>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</si>
  <si>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</si>
  <si>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</si>
  <si>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</si>
  <si>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</si>
  <si>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</si>
  <si>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</si>
  <si>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</si>
  <si>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</si>
  <si>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</si>
  <si>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</si>
  <si>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</si>
  <si>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</si>
  <si>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</si>
  <si>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</si>
  <si>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</si>
  <si>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</si>
  <si>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</si>
  <si>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</si>
  <si>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</si>
  <si>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</si>
  <si>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</si>
  <si>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</si>
  <si>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</si>
  <si>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</si>
  <si>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</si>
  <si>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</si>
  <si>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</si>
  <si>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</si>
  <si>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</si>
  <si>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</si>
  <si>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</si>
  <si>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</si>
  <si>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</si>
  <si>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</si>
  <si>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</si>
  <si>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</si>
  <si>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</si>
  <si>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</si>
  <si>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</si>
  <si>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</si>
  <si>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</si>
  <si>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</si>
  <si>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</si>
  <si>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</si>
  <si>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</si>
  <si>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</si>
  <si>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</si>
  <si>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</si>
  <si>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</si>
  <si>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</si>
  <si>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</si>
  <si>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</si>
  <si>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</si>
  <si>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</si>
  <si>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</si>
  <si>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</si>
  <si>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</si>
  <si>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</si>
  <si>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</si>
  <si>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</si>
  <si>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</si>
  <si>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</si>
  <si>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</si>
  <si>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</si>
  <si>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</si>
  <si>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</si>
  <si>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</si>
  <si>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</si>
  <si>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</si>
  <si>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</si>
  <si>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</si>
  <si>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</si>
  <si>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</si>
  <si>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</si>
  <si>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</si>
  <si>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</si>
  <si>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</si>
  <si>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</si>
  <si>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</si>
  <si>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</si>
  <si>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</si>
  <si>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</si>
  <si>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</si>
  <si>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</si>
  <si>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</si>
  <si>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</si>
  <si>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</si>
  <si>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</si>
  <si>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</si>
  <si>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</si>
  <si>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</si>
  <si>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</si>
  <si>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</si>
  <si>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</si>
  <si>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</si>
  <si>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</si>
  <si>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</si>
  <si>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</si>
  <si>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</si>
  <si>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</si>
  <si>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</si>
  <si>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</si>
  <si>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</si>
  <si>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</si>
  <si>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</si>
  <si>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</si>
  <si>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</si>
  <si>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</si>
  <si>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</si>
  <si>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</si>
  <si>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</si>
  <si>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</si>
  <si>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</si>
  <si>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</si>
  <si>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</si>
  <si>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</si>
  <si>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</si>
  <si>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</si>
  <si>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</si>
  <si>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</si>
  <si>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</si>
  <si>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</si>
  <si>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</si>
  <si>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</si>
  <si>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</si>
  <si>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</si>
  <si>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</si>
  <si>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</si>
  <si>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</si>
  <si>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</si>
  <si>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</si>
  <si>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</si>
  <si>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</si>
  <si>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</si>
  <si>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</si>
  <si>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</si>
  <si>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</si>
  <si>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</si>
  <si>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</si>
  <si>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</si>
  <si>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</si>
  <si>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</si>
  <si>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</si>
  <si>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</si>
  <si>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</si>
  <si>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</si>
  <si>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</si>
  <si>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</si>
  <si>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</si>
  <si>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</si>
  <si>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</si>
  <si>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</si>
  <si>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</si>
  <si>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</si>
  <si>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</si>
  <si>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</si>
  <si>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</si>
  <si>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</si>
  <si>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</si>
  <si>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</si>
  <si>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</si>
  <si>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</si>
  <si>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</si>
  <si>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</si>
  <si>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</si>
  <si>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</si>
  <si>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</si>
  <si>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</si>
  <si>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</si>
  <si>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</si>
  <si>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</si>
  <si>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</si>
  <si>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</si>
  <si>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</si>
  <si>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</si>
  <si>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</si>
  <si>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</si>
  <si>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</si>
  <si>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</si>
  <si>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</si>
  <si>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</si>
  <si>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</si>
  <si>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</si>
  <si>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</si>
  <si>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</si>
  <si>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</si>
  <si>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</si>
  <si>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</si>
  <si>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</si>
  <si>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</si>
  <si>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</si>
  <si>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</si>
  <si>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</si>
  <si>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</si>
  <si>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</si>
  <si>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</si>
  <si>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</si>
  <si>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</si>
  <si>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</si>
  <si>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</si>
  <si>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</si>
  <si>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</si>
  <si>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</si>
  <si>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</si>
  <si>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</si>
  <si>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</si>
  <si>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</si>
  <si>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</si>
  <si>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</si>
  <si>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</si>
  <si>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</si>
  <si>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</si>
  <si>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</si>
  <si>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</si>
  <si>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</si>
  <si>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</si>
  <si>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</si>
  <si>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</si>
  <si>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</si>
  <si>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</si>
  <si>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</si>
  <si>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</si>
  <si>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</si>
  <si>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</si>
  <si>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</si>
  <si>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</si>
  <si>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</si>
  <si>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</si>
  <si>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</si>
  <si>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</si>
  <si>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</si>
  <si>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</si>
  <si>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</si>
  <si>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</si>
  <si>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</si>
  <si>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</si>
  <si>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</si>
  <si>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</si>
  <si>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</si>
  <si>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</si>
  <si>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</si>
  <si>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</si>
  <si>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</si>
  <si>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</si>
  <si>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</si>
  <si>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</si>
  <si>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</si>
  <si>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</si>
  <si>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</si>
  <si>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</si>
  <si>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</si>
  <si>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</si>
  <si>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</si>
  <si>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</si>
  <si>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</si>
  <si>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</si>
  <si>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</si>
  <si>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</si>
  <si>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</si>
  <si>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</si>
  <si>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</si>
  <si>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</si>
  <si>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</si>
  <si>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</si>
  <si>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</si>
  <si>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</si>
  <si>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</si>
  <si>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</si>
  <si>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</si>
  <si>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</si>
  <si>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</si>
  <si>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</si>
  <si>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</si>
  <si>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</si>
  <si>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</si>
  <si>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</si>
  <si>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</si>
  <si>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</si>
  <si>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</si>
  <si>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</si>
  <si>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</si>
  <si>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</si>
  <si>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</si>
  <si>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</si>
  <si>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</si>
  <si>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</si>
  <si>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</si>
  <si>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</si>
  <si>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</si>
  <si>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</si>
  <si>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</si>
  <si>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</si>
  <si>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</si>
  <si>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</si>
  <si>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</si>
  <si>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</si>
  <si>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</si>
  <si>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</si>
  <si>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</si>
  <si>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</si>
  <si>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</si>
  <si>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</si>
  <si>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</si>
  <si>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</si>
  <si>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</si>
  <si>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</si>
  <si>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</si>
  <si>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</si>
  <si>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</si>
  <si>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</si>
  <si>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</si>
  <si>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</si>
  <si>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</si>
  <si>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</si>
  <si>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</si>
  <si>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</si>
  <si>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</si>
  <si>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</si>
  <si>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</si>
  <si>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</si>
  <si>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</si>
  <si>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</si>
  <si>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</si>
  <si>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</si>
  <si>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</si>
  <si>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</si>
  <si>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</si>
  <si>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</si>
  <si>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</si>
  <si>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</si>
  <si>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</si>
  <si>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</si>
  <si>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</si>
  <si>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</si>
  <si>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</si>
  <si>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</si>
  <si>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</si>
  <si>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</si>
  <si>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</si>
  <si>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</si>
  <si>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</si>
  <si>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</si>
  <si>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</si>
  <si>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</si>
  <si>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</si>
  <si>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</si>
  <si>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</si>
  <si>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</si>
  <si>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</si>
  <si>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</si>
  <si>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</si>
  <si>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</si>
  <si>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</si>
  <si>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</si>
  <si>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</si>
  <si>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</si>
  <si>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</si>
  <si>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</si>
  <si>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</si>
  <si>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</si>
  <si>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</si>
  <si>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</si>
  <si>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</si>
  <si>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</si>
  <si>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</si>
  <si>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</si>
  <si>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</si>
  <si>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</si>
  <si>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</si>
  <si>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</si>
  <si>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</si>
  <si>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</si>
  <si>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</si>
  <si>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</si>
  <si>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</si>
  <si>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</si>
  <si>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</si>
  <si>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</si>
  <si>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</si>
  <si>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</si>
  <si>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</si>
  <si>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</si>
  <si>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</si>
  <si>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</si>
  <si>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</si>
  <si>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</si>
  <si>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</si>
  <si>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</si>
  <si>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</si>
  <si>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</si>
  <si>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</si>
  <si>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</si>
  <si>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</si>
  <si>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</si>
  <si>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</si>
  <si>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</si>
  <si>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</si>
  <si>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</si>
  <si>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</si>
  <si>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</si>
  <si>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</si>
  <si>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</si>
  <si>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</si>
  <si>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</si>
  <si>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</si>
  <si>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</si>
  <si>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</si>
  <si>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</si>
  <si>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</si>
  <si>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</si>
  <si>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</si>
  <si>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</si>
  <si>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</si>
  <si>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</si>
  <si>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</si>
  <si>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</si>
  <si>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</si>
  <si>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</si>
  <si>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</si>
  <si>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</si>
  <si>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</si>
  <si>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</si>
  <si>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</si>
  <si>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</si>
  <si>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</si>
  <si>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</si>
  <si>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</si>
  <si>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</si>
  <si>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</si>
  <si>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</si>
  <si>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</si>
  <si>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</si>
  <si>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</si>
  <si>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</si>
  <si>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</si>
  <si>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</si>
  <si>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</si>
  <si>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</si>
  <si>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</si>
  <si>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</si>
  <si>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</si>
  <si>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</si>
  <si>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</si>
  <si>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</si>
  <si>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</si>
  <si>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</si>
  <si>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</si>
  <si>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</si>
  <si>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</si>
  <si>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</si>
  <si>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</si>
  <si>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</si>
  <si>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</si>
  <si>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</si>
  <si>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</si>
  <si>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</si>
  <si>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</si>
  <si>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</si>
  <si>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</si>
  <si>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</si>
  <si>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</si>
  <si>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</si>
  <si>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</si>
  <si>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</si>
  <si>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</si>
  <si>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</si>
  <si>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</si>
  <si>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</si>
  <si>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</si>
  <si>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</si>
  <si>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</si>
  <si>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</si>
  <si>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</si>
  <si>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</si>
  <si>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</si>
  <si>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</si>
  <si>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</si>
  <si>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</si>
  <si>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</si>
  <si>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</si>
  <si>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</si>
  <si>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</si>
  <si>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</si>
  <si>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</si>
  <si>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</si>
  <si>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</si>
  <si>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</si>
  <si>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</si>
  <si>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</si>
  <si>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</si>
  <si>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</si>
  <si>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</si>
  <si>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</si>
  <si>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</si>
  <si>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</si>
  <si>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</si>
  <si>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</si>
  <si>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</si>
  <si>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</si>
  <si>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</si>
  <si>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</si>
  <si>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</si>
  <si>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</si>
  <si>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</si>
  <si>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</si>
  <si>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</si>
  <si>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</si>
  <si>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</si>
  <si>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</si>
  <si>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</si>
  <si>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</si>
  <si>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</si>
  <si>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</si>
  <si>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</si>
  <si>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</si>
  <si>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</si>
  <si>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</si>
  <si>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</si>
  <si>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</si>
  <si>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</si>
  <si>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</si>
  <si>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</si>
  <si>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</si>
  <si>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</si>
  <si>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</si>
  <si>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</si>
  <si>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</si>
  <si>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</si>
  <si>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</si>
  <si>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</si>
  <si>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</si>
  <si>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</si>
  <si>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</si>
  <si>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</si>
  <si>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</si>
  <si>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</si>
  <si>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</si>
  <si>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</si>
  <si>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</si>
  <si>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</si>
  <si>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</si>
  <si>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</si>
  <si>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</si>
  <si>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</si>
  <si>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</si>
  <si>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</si>
  <si>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</si>
  <si>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</si>
  <si>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</si>
  <si>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</si>
  <si>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</si>
  <si>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</si>
  <si>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</si>
  <si>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</si>
  <si>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</si>
  <si>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</si>
  <si>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</si>
  <si>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</si>
  <si>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</si>
  <si>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</si>
  <si>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</si>
  <si>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</si>
  <si>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</si>
  <si>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</si>
  <si>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</si>
  <si>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</si>
  <si>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</si>
  <si>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</si>
  <si>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</si>
  <si>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</si>
  <si>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</si>
  <si>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</si>
  <si>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</si>
  <si>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</si>
  <si>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</si>
  <si>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</si>
  <si>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</si>
  <si>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</si>
  <si>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</si>
  <si>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</si>
  <si>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</si>
  <si>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</si>
  <si>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</si>
  <si>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</si>
  <si>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</si>
  <si>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</si>
  <si>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</si>
  <si>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</si>
  <si>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</si>
  <si>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</si>
  <si>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</si>
  <si>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</si>
  <si>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</si>
  <si>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</si>
  <si>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</si>
  <si>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</si>
  <si>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</si>
  <si>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</si>
  <si>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</si>
  <si>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</si>
  <si>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</si>
  <si>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</si>
  <si>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</si>
  <si>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</si>
  <si>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</si>
  <si>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</si>
  <si>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</si>
  <si>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</si>
  <si>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</si>
  <si>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</si>
  <si>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</si>
  <si>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</si>
  <si>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</si>
  <si>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</si>
  <si>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</si>
  <si>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</si>
  <si>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</si>
  <si>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</si>
  <si>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</si>
  <si>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</si>
  <si>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</si>
  <si>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</si>
  <si>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</si>
  <si>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</si>
  <si>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</si>
  <si>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</si>
  <si>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</si>
  <si>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</si>
  <si>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</si>
  <si>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</si>
  <si>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</si>
  <si>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</si>
  <si>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</si>
  <si>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</si>
  <si>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</si>
  <si>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</si>
  <si>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</si>
  <si>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</si>
  <si>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</si>
  <si>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</si>
  <si>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</si>
  <si>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</si>
  <si>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</si>
  <si>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</si>
  <si>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</si>
  <si>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</si>
  <si>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</si>
  <si>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</si>
  <si>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</si>
  <si>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</si>
  <si>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</si>
  <si>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</si>
  <si>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</si>
  <si>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</si>
  <si>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</si>
  <si>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</si>
  <si>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</si>
  <si>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</si>
  <si>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</si>
  <si>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</si>
  <si>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</si>
  <si>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</si>
  <si>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</si>
  <si>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</si>
  <si>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</si>
  <si>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</si>
  <si>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</si>
  <si>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</si>
  <si>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</si>
  <si>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</si>
  <si>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</si>
  <si>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</si>
  <si>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</si>
  <si>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</si>
  <si>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</si>
  <si>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</si>
  <si>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</si>
  <si>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</si>
  <si>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</si>
  <si>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</si>
  <si>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</si>
  <si>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</si>
  <si>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</si>
  <si>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</si>
  <si>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</si>
  <si>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</si>
  <si>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</si>
  <si>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</si>
  <si>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</si>
  <si>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</si>
  <si>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</si>
  <si>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</si>
  <si>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</si>
  <si>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</si>
  <si>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</si>
  <si>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</si>
  <si>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</si>
  <si>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</si>
  <si>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</si>
  <si>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</si>
  <si>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</si>
  <si>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</si>
  <si>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</si>
  <si>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</si>
  <si>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</si>
  <si>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</si>
  <si>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</si>
  <si>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</si>
  <si>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</si>
  <si>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</si>
  <si>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</si>
  <si>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</si>
  <si>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</si>
  <si>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</si>
  <si>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</si>
  <si>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</si>
  <si>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</si>
  <si>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</si>
  <si>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</si>
  <si>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</si>
  <si>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</si>
  <si>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</si>
  <si>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</si>
  <si>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</si>
  <si>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</si>
  <si>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</si>
  <si>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</si>
  <si>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</si>
  <si>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</si>
  <si>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</si>
  <si>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</si>
  <si>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</si>
  <si>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</si>
  <si>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</si>
  <si>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</si>
  <si>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</si>
  <si>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</si>
  <si>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</si>
  <si>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</si>
  <si>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</si>
  <si>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</si>
  <si>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</si>
  <si>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</si>
  <si>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</si>
  <si>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</si>
  <si>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</si>
  <si>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</si>
  <si>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</si>
  <si>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</si>
  <si>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</si>
  <si>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</si>
  <si>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</si>
  <si>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</si>
  <si>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</si>
  <si>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</si>
  <si>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</si>
  <si>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</si>
  <si>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</si>
  <si>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PCM-20251112-00002399</t>
  </si>
  <si>
    <t>USF area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</si>
  <si>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</si>
  <si>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</si>
  <si>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</si>
  <si>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</si>
  <si>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</si>
  <si>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</si>
  <si>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</si>
  <si>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</si>
  <si>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</si>
  <si>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</si>
  <si>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</si>
  <si>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</si>
  <si>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</si>
  <si>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</si>
  <si>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</si>
  <si>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</si>
  <si>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</si>
  <si>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</si>
  <si>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</si>
  <si>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</si>
  <si>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</si>
  <si>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</si>
  <si>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</si>
  <si>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</si>
  <si>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</si>
  <si>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</si>
  <si>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</si>
  <si>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</si>
  <si>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</si>
  <si>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</si>
  <si>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</si>
  <si>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</si>
  <si>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</si>
  <si>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</si>
  <si>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</si>
  <si>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</si>
  <si>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</si>
  <si>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</si>
  <si>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</si>
  <si>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</si>
  <si>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</si>
  <si>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</si>
  <si>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</si>
  <si>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</si>
  <si>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</si>
  <si>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</si>
  <si>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</si>
  <si>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</si>
  <si>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</si>
  <si>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</si>
  <si>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</si>
  <si>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</si>
  <si>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</si>
  <si>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</si>
  <si>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</si>
  <si>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</si>
  <si>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</si>
  <si>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</si>
  <si>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</si>
  <si>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</si>
  <si>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</si>
  <si>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</si>
  <si>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</si>
  <si>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</si>
  <si>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</si>
  <si>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</si>
  <si>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</si>
  <si>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</si>
  <si>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</si>
  <si>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</si>
  <si>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</si>
  <si>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</si>
  <si>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</si>
  <si>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</si>
  <si>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</si>
  <si>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</si>
  <si>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</si>
  <si>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</si>
  <si>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</si>
  <si>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</si>
  <si>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</si>
  <si>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</si>
  <si>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PCM-20251112-00002363</t>
  </si>
  <si>
    <t>The SCECO team is working to connect the TG but refused to connect our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</si>
  <si>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</si>
  <si>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</si>
  <si>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</si>
  <si>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</si>
  <si>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</si>
  <si>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</si>
  <si>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</si>
  <si>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</si>
  <si>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</si>
  <si>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</si>
  <si>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PCM-20251112-00002377</t>
  </si>
  <si>
    <t>EM Team moved need 45 min</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</si>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</sst>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7" totalsRowShown="0" headerRowDxfId="31" dataDxfId="30" headerRowBorderDxfId="28" tableBorderDxfId="29">
  <autoFilter ref="A1:L2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310.99048761573795</v>
      </c>
      <c r="H2" s="76">
        <v>45662.943402777775</v>
      </c>
      <c r="I2" s="59" t="str">
        <f>IFERROR(VLOOKUP(D2,DB!A:F,6,0),"")</f>
        <v>Generator-SG</v>
      </c>
      <c r="J2" s="59" t="str">
        <f>IFERROR(VLOOKUP(D2,DB!A:G,7,0),"")</f>
        <v>Dead</v>
      </c>
      <c r="K2" s="67" t="s">
        <v>39022</v>
      </c>
      <c r="L2" s="65" t="str">
        <f>IFERROR(VLOOKUP(D2,DB!A:I,9,0),"")</f>
        <v>Latis</v>
      </c>
    </row>
    <row r="3" spans="1:15" s="64" customFormat="1" ht="15" customHeight="1">
      <c r="A3" s="152" t="s">
        <v>39023</v>
      </c>
      <c r="B3" s="153" t="str">
        <f>IFERROR(VLOOKUP(D3,DB!A:K,11,0),"")</f>
        <v>R1</v>
      </c>
      <c r="C3" s="153">
        <v>1</v>
      </c>
      <c r="D3" s="153" t="s">
        <v>20349</v>
      </c>
      <c r="E3" s="154" t="s">
        <v>39021</v>
      </c>
      <c r="F3" s="160">
        <v>45973.933668981481</v>
      </c>
      <c r="G3" s="155">
        <f ca="1">IFERROR(NOW()-F3,"")</f>
        <v>5.2445601832005195E-3</v>
      </c>
      <c r="H3" s="149">
        <v>45973.902418981481</v>
      </c>
      <c r="I3" s="153" t="str">
        <f>IFERROR(VLOOKUP(D3,DB!A:F,6,0),"")</f>
        <v>Generator-SG</v>
      </c>
      <c r="J3" s="153" t="str">
        <f>IFERROR(VLOOKUP(D3,DB!A:G,7,0),"")</f>
        <v>Vandalized</v>
      </c>
      <c r="K3" s="156" t="s">
        <v>39024</v>
      </c>
      <c r="L3" s="157" t="str">
        <f>IFERROR(VLOOKUP(D3,DB!A:I,9,0),"")</f>
        <v>Latis</v>
      </c>
    </row>
    <row r="4" spans="1:15" ht="15" customHeight="1">
      <c r="A4" s="108"/>
      <c r="B4" s="109" t="str">
        <f>IFERROR(VLOOKUP(D4,DB!A:K,11,0),"")</f>
        <v/>
      </c>
      <c r="C4" s="109"/>
      <c r="D4" s="109"/>
      <c r="E4" s="110"/>
      <c r="F4" s="111"/>
      <c r="G4" s="112">
        <f t="shared" ref="G4:G25" ca="1" si="0">IFERROR(NOW()-F4,"")</f>
        <v>45973.938913541664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45973.938913541664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45973.938913541664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45973.938913541664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45973.938913541664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45973.938913541664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45973.938913541664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45973.938913541664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45973.938913541664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45973.938913541664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45973.938913541664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45973.938913541664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45973.938913541664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45973.938913541664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45973.938913541664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45973.938913541664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45973.938913541664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45973.938913541664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45973.938913541664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45973.938913541664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45973.938913541664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45973.938913541664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45973.938913541664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45973.938913541664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45973.938913541664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45973.938913541664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45973.938913541664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45973.938913541664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45973.938913541664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45973.938913541664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45973.938913541664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45973.938913541664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45973.938913541664</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45973.938913541664</v>
      </c>
      <c r="H37" s="120"/>
      <c r="I37" s="118" t="str">
        <f>IFERROR(VLOOKUP(D37,DB!A:F,6,0),"")</f>
        <v/>
      </c>
      <c r="J37" s="118" t="str">
        <f>IFERROR(VLOOKUP(D37,DB!A:G,7,0),"")</f>
        <v/>
      </c>
      <c r="K37" s="122"/>
      <c r="L37" s="123" t="str">
        <f>IFERROR(VLOOKUP(D37,DB!A:I,9,0),"")</f>
        <v/>
      </c>
    </row>
    <row r="38" spans="1:12" ht="15" customHeight="1">
      <c r="A38" s="152"/>
      <c r="B38" s="153" t="str">
        <f>IFERROR(VLOOKUP(D38,DB!A:K,11,0),"")</f>
        <v/>
      </c>
      <c r="C38" s="153"/>
      <c r="D38" s="153"/>
      <c r="E38" s="154"/>
      <c r="F38" s="149"/>
      <c r="G38" s="155">
        <f ca="1">IFERROR(NOW()-F38,"")</f>
        <v>45973.938913541664</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45973.938913541664</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45973.938913541664</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45973.938913541664</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45973.938913541664</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45973.938913541664</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45973.938913541664</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45973.938913541664</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45973.938913541664</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45973.938913541664</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45973.938913541664</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45973.938913541664</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45973.938913541664</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45973.938913541664</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45973.938913541664</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45973.938913541664</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45973.938913541664</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45973.938913541664</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45973.938913541664</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45973.938913541664</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45973.938913541664</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45973.938913541664</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45973.938913541664</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45973.938913541664</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45973.938913541664</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45973.938913541664</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45973.938913541664</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45973.938913541664</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45973.938913541664</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45973.938913541664</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45973.938913541664</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45973.938913541664</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45973.938913541664</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45973.938913541664</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45973.938913541664</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45973.938913541664</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45973.938913541664</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45973.938913541664</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45973.938913541664</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45973.938913541664</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45973.938913541664</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45973.938913541664</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45973.938913541664</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45973.938913541664</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45973.938913541664</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45973.938913541664</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45973.938913541664</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45973.938913541664</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45973.938913541664</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45973.938913541664</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45973.938913541664</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45973.938913541664</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45973.938913541664</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45973.938913541664</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45973.938913541664</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45973.938913541664</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45973.938913541664</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45973.938913541664</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45973.938913541664</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45973.938913541664</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45973.938913541664</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45973.938913541664</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45973.938913541664</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45973.938913541664</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45973.938913541664</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45973.938913541664</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45973.938913541664</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45973.938913541664</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45973.938913541664</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45973.938913541664</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45973.938913541664</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45973.938913541664</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45973.938913541664</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45973.938913541664</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45973.938913541664</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45973.938913541664</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45973.938913541664</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45973.938913541664</v>
      </c>
      <c r="H115" s="149"/>
      <c r="I115" s="153" t="str">
        <f>IFERROR(VLOOKUP(D115,DB!A:F,6,0),"")</f>
        <v/>
      </c>
      <c r="J115" s="153" t="str">
        <f>IFERROR(VLOOKUP(D115,DB!A:G,7,0),"")</f>
        <v/>
      </c>
      <c r="K115" s="156"/>
      <c r="L115" s="157" t="str">
        <f>IFERROR(VLOOKUP(D115,DB!A:I,9,0),"")</f>
        <v/>
      </c>
    </row>
    <row r="116" spans="1:12" ht="15" customHeight="1">
      <c r="A116" s="152"/>
      <c r="B116" s="153" t="str">
        <f>IFERROR(VLOOKUP(D116,DB!A:K,11,0),"")</f>
        <v/>
      </c>
      <c r="C116" s="153"/>
      <c r="D116" s="153"/>
      <c r="E116" s="154"/>
      <c r="F116" s="149"/>
      <c r="G116" s="155">
        <f ca="1">IFERROR(NOW()-F116,"")</f>
        <v>45973.938913541664</v>
      </c>
      <c r="H116" s="149"/>
      <c r="I116" s="153" t="str">
        <f>IFERROR(VLOOKUP(D116,DB!A:F,6,0),"")</f>
        <v/>
      </c>
      <c r="J116" s="153" t="str">
        <f>IFERROR(VLOOKUP(D116,DB!A:G,7,0),"")</f>
        <v/>
      </c>
      <c r="K116" s="156"/>
      <c r="L116" s="157" t="str">
        <f>IFERROR(VLOOKUP(D116,DB!A:I,9,0),"")</f>
        <v/>
      </c>
    </row>
    <row r="117" spans="1:12" ht="15" customHeight="1">
      <c r="A117" s="152"/>
      <c r="B117" s="153" t="str">
        <f>IFERROR(VLOOKUP(D117,DB!A:K,11,0),"")</f>
        <v/>
      </c>
      <c r="C117" s="153"/>
      <c r="D117" s="153"/>
      <c r="E117" s="154"/>
      <c r="F117" s="149"/>
      <c r="G117" s="155">
        <f ca="1">IFERROR(NOW()-F117,"")</f>
        <v>45973.938913541664</v>
      </c>
      <c r="H117" s="149"/>
      <c r="I117" s="153" t="str">
        <f>IFERROR(VLOOKUP(D117,DB!A:F,6,0),"")</f>
        <v/>
      </c>
      <c r="J117" s="153" t="str">
        <f>IFERROR(VLOOKUP(D117,DB!A:G,7,0),"")</f>
        <v/>
      </c>
      <c r="K117" s="156"/>
      <c r="L117" s="157" t="str">
        <f>IFERROR(VLOOKUP(D117,DB!A:I,9,0),"")</f>
        <v/>
      </c>
    </row>
  </sheetData>
  <customSheetViews>
    <customSheetView guid="{F6042A99-DD27-4453-835D-0834D95730CC}" filter="1" showAutoFilter="1">
      <pageMargins left="0" right="0" top="0" bottom="0" header="0" footer="0"/>
      <autoFilter ref="B1:M1" xr:uid="{035ABA32-2BB7-4919-B582-6CE94F40E7CB}"/>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148.93907557870261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45973.938913541664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45973.938913541664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45973.938913541664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45973.938913541664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45973.938913541664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45973.938913541664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45973.938913541664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45973.938913541664</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45973.938913541664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45973.938913541664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45973.938913541664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45973.938913541664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45973.938913541664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45973.938913541664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45973.938913541664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45973.938913541664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45973.938913541664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45973.938913541664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45973.938913541664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45973.938913541664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45973.938913541664</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45973.938913541664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45973.938913541664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45973.938913541664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45973.938913541664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45973.938913541664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45973.938913541664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45973.938913541664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45973.938913541664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45973.938913541664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45973.938913541664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45973.938913541664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45973.938913541664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45973.938913541664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45973.938913541664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45973.938913541664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45973.938913541664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45973.938913541664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45973.938913541664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45973.938913541664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45973.938913541664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45973.938913541664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45973.938913541664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45973.938913541664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45973.938913541664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45973.938913541664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45973.938913541664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45973.938913541664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45973.938913541664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45973.938913541664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45973.938913541664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45973.938913541664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45973.938913541664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45973.938913541664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45973.938913541664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45973.938913541664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45973.938913541664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45973.938913541664</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23168</v>
      </c>
      <c r="E2" s="18" t="s">
        <v>39021</v>
      </c>
      <c r="F2" s="20">
        <v>45973.91133101852</v>
      </c>
      <c r="G2" s="21">
        <f t="shared" ref="G2:G5" ca="1" si="0">IFERROR(NOW()-F2,"-")</f>
        <v>2.7582523143792059E-2</v>
      </c>
      <c r="H2" s="22">
        <v>45973.905405092592</v>
      </c>
      <c r="I2" s="19" t="str">
        <f>IFERROR(VLOOKUP(D2,DB!A:F,6,0),"")</f>
        <v>SCECO</v>
      </c>
      <c r="J2" s="18" t="str">
        <f>IFERROR(VLOOKUP(D2,DB!A:G,7,0),"")</f>
        <v>Weak</v>
      </c>
      <c r="K2" s="45" t="s">
        <v>39108</v>
      </c>
      <c r="L2" s="23" t="str">
        <f>IFERROR(VLOOKUP(D2,DB!A:I,9,0),"")</f>
        <v>Latis</v>
      </c>
    </row>
    <row r="3" spans="1:13" ht="15" customHeight="1">
      <c r="A3" s="19"/>
      <c r="B3" s="61" t="str">
        <f>IFERROR(VLOOKUP(D3,DB!A:K,11,0),"")</f>
        <v/>
      </c>
      <c r="C3" s="18"/>
      <c r="D3" s="61"/>
      <c r="E3" s="18"/>
      <c r="F3" s="20"/>
      <c r="G3" s="21">
        <f t="shared" ca="1" si="0"/>
        <v>45973.938913541664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45973.938913541664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45973.938913541664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45973.938913541664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45973.938913541664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45973.938913541664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45973.938913541664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45973.938913541664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45973.938913541664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45973.938913541664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45973.938913541664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45973.938913541664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45973.938913541664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45973.938913541664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45973.938913541664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45973.938913541664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45973.938913541664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45973.938913541664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45973.938913541664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45973.938913541664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45973.938913541664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45973.938913541664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45973.938913541664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45973.938913541664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45973.938913541664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45973.938913541664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45973.938913541664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45973.938913541664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45973.938913541664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45973.938913541664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45973.938913541664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45973.938913541664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45973.938913541664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45973.938913541664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45973.938913541664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45973.938913541664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45973.938913541664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45973.938913541664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45973.938913541664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45973.938913541664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45973.938913541664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45973.938913541664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45973.938913541664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45973.938913541664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45973.938913541664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45973.938913541664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45973.938913541664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45973.938913541664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45973.938913541664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45973.938913541664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45973.938913541664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45973.938913541664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45973.938913541664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45973.938913541664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45973.938913541664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45973.938913541664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45973.938913541664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45973.938913541664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45973.938913541664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45973.938913541664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45973.938913541664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45973.938913541664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45973.938913541664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45973.938913541664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45973.938913541664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45973.938913541664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45973.938913541664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45973.938913541664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45973.938913541664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45973.938913541664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45973.938913541664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45973.938913541664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45973.938913541664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45973.938913541664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45973.938913541664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45973.938913541664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45973.938913541664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45973.938913541664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45973.938913541664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45973.938913541664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45973.938913541664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45973.938913541664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45973.938913541664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45973.938913541664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45973.938913541664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45973.938913541664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45973.938913541664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45973.938913541664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45973.938913541664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45973.938913541664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45973.938913541664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45973.938913541664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45973.938913541664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45973.938913541664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45973.938913541664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45973.938913541664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45973.938913541664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45973.938913541664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45973.938913541664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45973.938913541664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45973.938913541664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45973.938913541664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45973.938913541664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45973.938913541664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45973.938913541664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45973.938913541664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45973.938913541664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45973.938913541664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45973.938913541664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45973.938913541664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45973.938913541664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45973.938913541664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45973.938913541664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45973.938913541664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45973.938913541664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45973.938913541664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45973.938913541664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45973.938913541664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45973.938913541664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45973.938913541664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45973.938913541664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45973.938913541664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45973.938913541664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45973.938913541664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45973.938913541664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45973.938913541664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45973.938913541664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45973.938913541664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45973.938913541664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45973.938913541664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45973.938913541664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45973.938913541664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45973.938913541664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45973.938913541664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45973.938913541664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45973.938913541664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45973.938913541664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45973.938913541664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45973.938913541664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45973.938913541664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45973.938913541664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45973.938913541664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45973.938913541664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45973.938913541664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45973.938913541664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45973.938913541664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45973.938913541664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45973.938913541664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45973.938913541664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45973.938913541664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45973.938913541664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45973.938913541664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45973.938913541664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45973.938913541664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45973.938913541664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45973.938913541664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45973.938913541664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45973.938913541664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45973.938913541664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45973.938913541664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45973.938913541664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45973.938913541664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45973.938913541664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45973.938913541664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45973.938913541664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45973.938913541664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45973.938913541664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45973.938913541664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45973.938913541664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45973.938913541664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45973.938913541664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45973.938913541664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45973.938913541664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45973.938913541664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45973.938913541664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45973.938913541664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45973.938913541664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45973.938913541664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45973.938913541664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45973.938913541664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45973.938913541664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45973.938913541664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45973.938913541664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45973.938913541664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45973.938913541664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45973.938913541664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45973.938913541664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45973.938913541664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45973.938913541664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45973.938913541664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45973.938913541664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45973.938913541664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45973.938913541664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45973.938913541664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45973.938913541664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45973.938913541664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45973.938913541664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45973.938913541664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45973.938913541664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45973.938913541664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45973.938913541664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45973.938913541664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45973.938913541664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45973.938913541664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45973.938913541664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45973.938913541664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45973.938913541664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45973.938913541664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45973.938913541664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45973.938913541664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45973.938913541664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45973.938913541664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45973.938913541664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45973.938913541664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45973.938913541664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45973.938913541664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45973.938913541664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45973.938913541664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45973.938913541664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45973.938913541664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45973.938913541664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45973.938913541664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45973.938913541664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45973.938913541664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45973.938913541664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45973.938913541664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45973.938913541664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45973.938913541664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45973.938913541664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45973.938913541664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45973.938913541664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45973.938913541664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45973.938913541664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45973.938913541664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45973.938913541664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45973.938913541664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45973.938913541664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45973.938913541664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45973.938913541664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45973.938913541664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45973.938913541664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45973.938913541664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45973.938913541664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45973.938913541664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45973.938913541664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45973.938913541664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45973.938913541664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45973.938913541664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45973.938913541664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45973.938913541664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45973.938913541664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45973.938913541664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45973.938913541664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45973.938913541664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45973.938913541664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45973.938913541664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45973.938913541664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45973.938913541664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45973.938913541664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45973.938913541664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45973.938913541664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45973.938913541664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45973.938913541664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45973.938913541664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45973.938913541664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45973.938913541664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45973.938913541664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45973.938913541664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45973.938913541664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45973.938913541664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45973.938913541664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45973.938913541664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45973.938913541664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45973.938913541664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45973.938913541664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45973.938913541664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45973.938913541664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45973.938913541664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45973.938913541664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45973.938913541664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45973.938913541664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45973.938913541664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45973.938913541664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45973.938913541664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45973.938913541664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45973.938913541664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45973.938913541664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45973.938913541664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45973.938913541664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45973.938913541664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45973.938913541664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45973.938913541664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45973.938913541664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45973.938913541664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45973.938913541664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45973.938913541664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45973.938913541664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45973.938913541664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45973.938913541664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45973.938913541664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45973.938913541664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45973.938913541664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45973.938913541664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45973.938913541664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45973.938913541664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45973.938913541664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45973.938913541664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45973.938913541664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45973.938913541664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45973.938913541664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45973.938913541664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45973.938913541664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45973.938913541664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45973.938913541664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45973.938913541664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45973.938913541664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45973.938913541664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45973.938913541664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45973.938913541664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45973.938913541664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45973.938913541664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45973.938913541664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45973.938913541664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45973.938913541664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45973.938913541664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45973.938913541664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45973.938913541664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45973.938913541664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45973.938913541664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45973.938913541664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45973.938913541664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45973.938913541664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45973.938913541664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45973.938913541664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45973.938913541664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45973.938913541664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45973.938913541664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45973.938913541664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45973.938913541664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45973.938913541664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45973.938913541664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45973.938913541664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45973.938913541664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45973.938913541664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45973.938913541664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45973.938913541664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45973.938913541664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45973.938913541664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45973.938913541664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45973.938913541664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45973.938913541664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45973.938913541664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45973.938913541664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45973.938913541664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45973.938913541664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45973.938913541664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45973.938913541664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45973.938913541664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45973.938913541664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45973.938913541664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45973.938913541664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45973.938913541664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45973.938913541664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45973.938913773149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45973.938913773149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45973.938913773149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45973.938913773149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45973.938913773149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45973.938913773149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45973.938913773149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45973.938913773149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45973.938913773149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45973.938913773149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45973.938913773149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45973.938913773149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45973.938913773149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45973.938913773149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45973.938913773149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45973.938913773149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45973.938913773149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45973.938913773149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45973.938913773149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45973.938913773149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45973.938913773149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45973.938913773149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45973.938913773149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45973.938913773149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45973.938913773149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45973.938913773149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45973.938913773149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45973.938913773149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45973.938913773149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45973.938913773149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45973.938913773149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45973.938913773149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45973.938913773149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45973.938913773149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45973.938913773149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45973.938913773149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45973.938913773149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45973.938913773149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45973.938913773149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45973.938913773149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45973.938913773149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45973.938913773149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45973.938913773149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45973.938913773149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45973.938913773149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45973.938913773149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45973.938913773149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45973.938913773149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45973.938913773149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45973.938913773149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45973.938913773149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45973.938913773149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45973.938913773149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45973.938913773149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45973.938913773149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45973.938913773149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45973.938913773149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45973.938913773149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45973.938913773149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45973.938913773149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45973.938913773149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45973.938913773149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45973.938913773149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45973.938913773149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45973.938913773149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45973.938913773149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45973.938913773149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45973.938913773149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45973.938913773149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45973.938913773149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45973.938913773149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45973.938913773149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45973.938913773149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45973.938913773149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45973.938913773149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45973.938913773149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45973.938913773149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45973.938913773149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45973.938913773149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45973.938913773149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45973.938913773149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45973.938913773149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45973.938913773149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45973.938913773149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45973.938913773149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45973.938913773149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45973.938913773149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45973.938913773149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45973.938913773149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45973.938913773149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45973.938913773149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45973.938913773149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45973.938913773149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45973.938913773149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45973.938913773149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45973.938913773149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45973.938913773149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45973.938913773149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45973.938913773149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45973.938913773149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45973.938913773149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45973.938913773149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45973.938913773149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45973.938913773149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45973.938913773149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45973.938913773149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45973.938913773149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45973.938913773149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45973.938913773149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45973.938913773149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45973.938913773149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45973.938913773149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45973.938913773149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45973.938913773149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45973.938913773149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45973.938913773149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45973.938913773149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45973.938913773149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45973.938913773149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45973.938913773149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45973.938913773149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45973.938913773149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45973.938913773149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45973.938913773149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45973.938913773149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45973.938913773149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45973.938913773149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45973.938913773149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45973.938913773149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45973.938913773149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45973.938913773149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45973.938913773149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45973.938913773149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45973.938913773149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45973.938913773149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45973.938913773149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45973.938913773149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45973.938913773149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45973.938913773149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45973.938913773149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45973.938913773149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45973.938913773149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45973.938913773149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45973.938913773149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45973.938913773149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45973.938913773149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45973.938913773149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45973.938913773149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45973.938913773149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45973.938913773149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45973.938913773149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45973.938913773149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45973.938913773149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45973.938913773149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45973.938913773149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45973.938913773149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45973.938913773149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45973.938913773149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45973.938913773149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45973.938913773149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45973.938913773149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45973.938913773149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45973.938913773149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45973.938913773149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45973.938913773149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45973.938913773149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45973.938913773149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45973.938913773149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45973.938913773149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45973.938913773149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45973.938913773149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45973.938913773149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45973.938913773149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45973.938913773149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45973.938913773149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45973.938913773149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45973.938913773149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45973.938913773149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45973.938913773149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45973.938913773149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45973.938913773149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45973.938913773149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45973.938913773149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45973.938913773149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45973.938913773149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45973.938913773149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45973.938913773149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45973.938913773149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45973.938913773149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45973.938913773149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45973.938913773149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45973.938913773149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45973.938913773149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45973.938913773149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45973.938913773149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45973.938913773149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45973.938913773149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45973.938913773149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45973.938913773149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45973.938913773149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45973.938913773149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45973.938913773149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45973.938913773149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45973.938913773149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45973.938913773149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45973.938913773149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45973.938913773149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45973.938913773149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45973.938913773149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45973.938913773149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45973.938913773149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45973.938913773149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45973.938913773149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45973.938913773149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45973.938913773149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45973.938913773149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45973.938913773149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45973.938913773149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45973.938913773149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45973.938913773149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45973.938913773149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45973.938913773149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45973.938913773149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45973.938913773149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45973.938913773149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45973.938913773149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45973.938913773149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45973.938913773149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45973.938913773149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45973.938913773149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45973.938913773149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45973.938913773149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45973.938913773149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45973.938913773149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45973.938913773149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45973.938913773149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45973.938913773149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45973.938913773149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45973.938913773149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45973.938913773149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45973.938913773149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45973.938913773149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45973.938913773149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45973.938913773149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45973.938913773149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45973.938913773149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45973.938913773149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45973.938913773149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45973.938913773149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45973.938913773149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45973.938913773149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45973.938913773149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45973.938913773149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45973.938913773149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45973.938913773149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45973.938913773149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45973.938913773149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45973.938913773149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45973.938913773149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45973.938913773149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45973.938913773149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45973.938913773149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45973.938913773149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45973.938913773149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45973.938913773149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45973.938913773149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45973.938913773149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45973.938913773149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45973.938913773149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45973.938913773149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45973.938913773149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45973.938913773149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45973.938913773149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45973.938913773149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45973.938913773149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45973.938913773149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45973.938913773149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45973.938913773149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45973.938913773149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45973.938913773149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45973.938913773149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45973.938913773149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45973.938913773149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45973.938913773149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45973.938913773149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45973.938913773149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45973.938913773149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45973.938913773149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45973.938913773149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45973.938913773149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45973.938913773149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45973.938913773149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45973.938913773149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45973.938913773149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45973.938913773149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45973.938913773149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45973.938913773149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45973.938913773149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45973.938913773149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45973.938913773149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45973.938913773149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45973.938913773149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45973.938913773149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45973.938913773149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45973.938913773149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45973.938913773149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45973.938913773149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45973.938913773149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45973.938913773149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45973.938913773149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45973.938913773149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45973.938913773149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45973.938913773149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45973.938913773149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45973.938913773149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45973.938913773149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45973.938913773149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45973.938913773149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45973.938913773149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45973.938913773149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45973.938913773149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45973.938913773149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45973.938913773149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45973.938913773149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45973.938913773149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45973.938913773149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45973.938913773149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45973.938913773149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45973.938913773149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45973.938913773149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45973.938913773149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45973.938913773149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45973.938913773149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45973.938913773149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45973.938913773149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45973.938913773149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45973.938913773149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45973.938913773149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45973.938913773149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45973.938913773149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45973.938913773149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45973.938913773149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45973.938913773149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45973.938913773149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45973.938913773149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45973.938913773149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45973.938913773149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45973.938913773149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45973.938913773149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45973.938913773149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45973.938913773149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45973.938913773149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45973.938913773149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45973.938913773149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45973.938913773149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45973.938913773149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45973.938913773149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45973.938913773149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45973.938913773149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45973.938913773149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45973.938913773149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45973.938913773149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45973.938913773149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45973.938913773149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45973.938913773149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45973.938913773149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45973.938913773149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45973.938913773149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45973.938913773149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45973.938913773149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45973.938913773149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45973.938913773149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45973.938913773149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45973.938913773149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45973.938913773149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45973.938913773149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45973.938913773149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45973.938913773149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45973.938913773149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45973.938913773149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45973.938913773149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45973.938913773149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45973.938913773149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45973.938913773149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45973.938913773149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45973.938913773149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45973.938913773149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45973.938913773149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45973.938913773149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45973.938913773149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45973.938913773149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45973.938913773149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45973.938913773149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45973.938913773149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45973.938913773149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45973.938913773149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45973.938913773149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45973.938913773149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45973.938913773149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45973.938913773149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45973.938913773149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45973.938913773149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45973.938913773149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45973.938913773149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45973.938913773149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45973.938913773149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45973.938913773149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45973.938913773149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45973.938913773149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45973.938913773149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45973.938913773149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45973.938913773149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45973.938913773149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45973.938913773149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45973.938913773149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45973.938913773149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45973.938913773149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45973.938913773149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45973.938913773149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45973.938913773149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45973.938913773149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45973.938913773149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45973.938913773149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45973.938913773149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45973.938913773149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45973.938913773149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45973.938913773149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45973.938913773149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45973.938913773149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45973.938913773149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45973.938913773149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45973.938913773149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45973.938913773149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45973.938913773149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45973.938913773149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45973.938913773149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45973.938913773149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45973.938913773149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45973.938913773149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45973.938913773149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45973.938913773149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45973.938913773149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45973.938913773149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45973.938913773149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45973.938913773149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45973.938913773149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45973.938913773149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45973.938913773149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45973.938913773149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45973.938913773149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45973.938913773149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45973.938913773149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45973.938913773149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45973.938913773149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45973.938913773149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45973.938913773149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45973.938913773149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45973.938913773149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45973.938913773149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45973.938913773149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45973.938913773149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45973.938913773149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45973.938913773149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45973.938913773149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45973.938913773149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45973.938913773149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45973.938913773149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45973.938913773149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45973.938913773149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45973.938913773149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45973.938913773149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45973.938913773149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45973.938913773149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45973.938913773149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45973.938913773149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45973.938913773149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45973.938913773149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45973.938913773149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45973.938913773149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45973.938913773149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45973.938913773149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45973.938913773149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45973.938913773149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45973.938913773149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45973.938913773149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45973.938913773149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45973.938913773149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45973.938913773149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45973.938913773149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45973.938913773149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45973.938913773149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45973.938913773149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45973.938913773149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45973.938913773149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45973.938913773149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45973.938913773149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45973.938913773149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45973.938913773149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45973.938913773149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45973.938913773149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45973.938913773149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45973.938913773149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45973.938913773149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45973.938913773149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45973.938913773149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45973.938913773149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45973.938913773149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45973.938913773149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45973.938913773149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45973.938913773149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45973.938913773149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45973.938913773149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45973.938913773149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45973.938913773149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45973.938913773149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45973.938913773149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45973.938913773149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45973.938913773149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45973.938913773149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45973.938913773149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45973.938913773149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45973.938913773149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45973.938913773149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45973.938913773149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45973.938913773149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45973.938913773149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45973.938913773149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45973.938913773149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45973.938913773149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45973.938913773149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45973.938913773149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45973.938913773149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45973.938913773149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45973.938913773149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45973.938913773149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45973.938913773149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45973.938913773149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45973.938913773149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45973.938913773149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45973.938913773149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45973.938913773149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45973.938913773149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45973.938913773149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45973.938913773149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45973.938913773149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45973.938913773149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45973.938913773149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45973.938913773149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45973.938913773149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45973.938913773149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45973.938913773149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45973.938913773149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45973.938913773149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45973.938913773149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45973.938913773149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45973.938913773149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45973.938913773149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45973.938913773149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45973.938913773149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45973.938913773149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45973.938913773149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45973.938913773149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45973.938913773149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45973.938913773149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45973.938913773149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45973.938913773149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45973.938913773149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45973.938913773149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45973.938913773149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45973.938913773149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45973.938913773149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45973.938913773149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45973.938913773149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45973.938913773149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45973.938913773149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45973.938913773149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45973.938913773149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45973.938913773149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45973.938913773149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45973.938913773149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45973.938913773149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45973.938913773149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45973.938913773149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45973.938913773149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45973.938913773149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45973.938913773149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45973.938913773149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45973.938913773149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45973.938913773149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45973.938913773149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45973.938913773149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45973.938913773149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45973.938913773149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45973.938913773149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45973.938913773149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45973.938913773149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45973.938913773149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45973.938913773149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45973.938913773149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45973.938913773149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45973.938913773149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45973.938913773149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45973.938913773149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45973.938913773149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45973.938913773149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45973.938913773149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45973.938913773149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45973.938913773149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45973.938913773149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45973.938913773149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45973.938913773149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45973.938913773149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45973.938913773149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45973.938913773149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45973.938913773149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45973.938913773149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45973.938913773149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45973.938913773149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45973.938913773149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45973.938913773149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45973.938913773149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45973.938913773149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45973.938913773149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45973.938913773149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45973.938913773149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45973.938913773149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45973.938913773149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45973.938913773149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45973.938913773149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45973.938913773149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45973.938913773149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45973.938913773149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45973.938913773149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45973.938913773149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45973.938913773149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45973.938913773149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45973.938913773149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45973.938913773149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45973.938913773149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45973.938913773149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45973.938913773149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45973.938913773149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45973.938913773149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45973.938913773149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45973.938913773149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45973.938913773149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45973.938913773149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45973.938913773149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45973.938913773149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45973.938913773149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45973.938913773149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45973.938913773149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45973.938913773149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45973.938913773149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45973.938913773149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45973.938913773149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45973.938913773149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45973.938913773149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45973.938913773149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45973.938913773149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45973.938913773149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45973.938913773149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45973.938913773149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45973.938913773149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45973.938913773149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45973.938913773149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45973.938913773149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45973.938913773149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45973.938913773149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45973.938913773149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45973.938913773149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45973.938913773149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45973.938913773149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45973.938913773149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45973.938913773149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45973.938913773149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45973.938913773149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45973.938913773149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45973.938913773149</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4" sqref="D4: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270.45819594906789</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45973.938913541664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45973.938913541664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45973.938913541664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45973.938913541664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45973.938913541664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45973.938913541664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45973.938913541664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45973.938913541664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45973.938913541664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45973.938913541664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45973.938913541664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45973.938913541664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45973.938913541664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45973.938913541664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45973.938913541664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45973.938913541664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45973.938913541664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45973.938913541664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45973.938913541664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45973.938913541664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45973.938913541664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45973.938913541664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45973.938913541664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45973.938913541664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45973.938913541664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45973.938913541664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45973.938913541664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45973.938913541664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45973.938913541664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45973.938913541664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45973.938913541664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45973.938913541664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45973.938913541664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45973.938913541664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45973.938913541664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45973.938913541664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45973.938913541664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45973.938913541664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45973.938913541664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45973.938913541664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45973.938913541664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45973.938913541664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45973.938913541664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45973.938913541664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45973.938913541664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45973.938913541664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45973.938913541664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45973.938913541664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45973.938913541664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45973.938913541664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45973.938913541664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45973.938913541664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45973.938913541664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45973.938913541664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45973.938913541664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45973.938913541664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45973.938913541664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45973.938913541664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45973.938913541664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45973.938913541664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45973.938913541664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45973.938913541664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45973.938913541664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45973.938913541664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45973.938913541664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45973.938913541664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45973.938913541664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45973.938913541664</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7"/>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82.106853356475767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47.750036226847442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6" ca="1" si="1">IFERROR(NOW()-F4,"")</f>
        <v>25.277802430551674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34248</v>
      </c>
      <c r="E6" s="124" t="s">
        <v>39021</v>
      </c>
      <c r="F6" s="159">
        <v>45973.922789351855</v>
      </c>
      <c r="G6" s="126">
        <f t="shared" ca="1" si="1"/>
        <v>1.6124189809488598E-2</v>
      </c>
      <c r="H6" s="125">
        <v>45973.916990740741</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ca="1" si="1"/>
        <v>45973.938913541664</v>
      </c>
      <c r="H7" s="125"/>
      <c r="I7" s="124" t="str">
        <f>IFERROR(VLOOKUP(D7,DB!A:F,6,0),"")</f>
        <v/>
      </c>
      <c r="J7" s="124" t="str">
        <f>IFERROR(VLOOKUP(D7,DB!A:G,7,0),"")</f>
        <v/>
      </c>
      <c r="K7" s="124"/>
      <c r="L7" s="124" t="str">
        <f>IFERROR(VLOOKUP(D7,DB!A:I,9,0),"")</f>
        <v/>
      </c>
    </row>
    <row r="8" spans="1:13">
      <c r="A8" s="124"/>
      <c r="B8" s="124" t="str">
        <f>IFERROR(VLOOKUP(#REF!,DB!A:K,11,0),"")</f>
        <v/>
      </c>
      <c r="C8" s="124"/>
      <c r="D8" s="124"/>
      <c r="E8" s="124"/>
      <c r="F8" s="124"/>
      <c r="G8" s="126">
        <f t="shared" ca="1" si="1"/>
        <v>45973.938913541664</v>
      </c>
      <c r="H8" s="125"/>
      <c r="I8" s="124" t="str">
        <f>IFERROR(VLOOKUP(#REF!,DB!A:F,6,0),"")</f>
        <v/>
      </c>
      <c r="J8" s="124" t="str">
        <f>IFERROR(VLOOKUP(#REF!,DB!A:G,7,0),"")</f>
        <v/>
      </c>
      <c r="K8" s="124"/>
      <c r="L8" s="124" t="str">
        <f>IFERROR(VLOOKUP(#REF!,DB!A:I,9,0),"")</f>
        <v/>
      </c>
    </row>
    <row r="9" spans="1:13">
      <c r="A9" s="124"/>
      <c r="B9" s="124" t="str">
        <f>IFERROR(VLOOKUP(D9,DB!A:K,11,0),"")</f>
        <v/>
      </c>
      <c r="C9" s="124"/>
      <c r="D9" s="124"/>
      <c r="E9" s="124"/>
      <c r="F9" s="124"/>
      <c r="G9" s="126">
        <f t="shared" ca="1" si="1"/>
        <v>45973.938913541664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45973.938913541664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45973.938913541664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45973.938913541664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45973.938913541664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45973.938913541664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45973.938913541664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45973.938913541664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ref="G17:G80" ca="1" si="2">IFERROR(NOW()-F17,"")</f>
        <v>45973.938913541664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45973.938913541664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45973.938913541664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45973.938913541664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45973.938913541664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45973.938913541664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45973.938913541664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45973.938913541664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45973.938913541664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45973.938913541664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45973.938913541664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45973.938913541664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45973.938913541664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45973.938913541664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45973.938913541664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45973.938913541664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45973.938913541664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45973.938913541664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45973.938913541664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45973.938913541664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45973.938913541664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45973.938913541664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45973.938913541664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45973.938913541664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45973.938913541664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45973.938913541664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45973.938913541664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45973.938913541664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45973.938913541664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45973.938913541664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45973.938913541664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45973.938913541664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45973.938913541664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45973.938913541664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45973.938913541664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45973.938913541664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45973.938913541664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45973.938913541664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45973.938913541664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45973.938913541664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45973.938913541664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45973.938913541664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45973.938913541664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45973.938913541664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45973.938913541664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45973.938913541664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45973.938913541664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45973.938913541664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45973.938913541664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45973.938913541664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45973.938913541664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45973.938913541664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45973.938913541664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45973.938913541664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45973.938913541664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45973.938913541664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45973.938913541664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45973.938913541664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45973.938913541664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45973.938913541664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45973.938913541664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45973.938913541664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45973.938913541664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45973.938913541664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ref="G81:G144" ca="1" si="3">IFERROR(NOW()-F81,"")</f>
        <v>45973.938913541664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45973.938913541664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45973.938913541664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45973.938913541664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45973.938913541664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45973.938913541664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45973.938913541664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45973.938913541664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45973.938913541664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45973.938913541664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45973.938913541664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45973.938913541664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45973.938913541664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45973.938913541664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45973.938913541664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45973.938913541664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45973.938913541664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45973.938913541664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45973.938913541664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45973.938913541664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45973.938913541664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45973.938913541664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45973.938913541664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45973.938913541664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45973.938913541664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45973.938913541664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45973.938913541664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45973.938913541664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45973.938913541664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45973.938913541664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45973.938913541664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45973.938913541664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45973.938913541664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45973.938913541664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45973.938913541664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45973.938913541664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45973.938913541664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45973.938913541664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45973.938913541664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45973.938913541664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45973.938913541664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45973.938913541664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45973.938913541664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45973.938913541664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45973.938913541664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45973.938913541664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45973.938913541664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45973.938913541664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45973.938913541664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45973.938913541664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45973.938913541664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45973.938913541664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45973.938913541664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45973.938913541664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45973.938913541664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45973.938913541664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45973.938913541664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45973.938913541664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45973.938913541664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45973.938913541664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45973.938913541664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45973.938913541664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45973.938913541664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45973.938913541664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ref="G145:G208" ca="1" si="4">IFERROR(NOW()-F145,"")</f>
        <v>45973.938913541664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45973.938913541664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45973.938913541664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45973.938913541664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45973.938913541664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45973.938913541664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45973.938913541664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45973.938913541664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45973.938913541664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45973.938913541664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45973.938913541664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45973.938913541664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45973.938913541664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45973.938913541664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45973.938913541664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45973.938913541664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45973.938913541664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45973.938913541664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45973.938913541664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45973.938913541664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45973.938913541664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45973.938913541664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45973.938913541664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45973.938913541664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45973.938913541664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45973.938913541664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45973.938913541664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45973.938913541664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45973.938913541664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45973.938913541664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45973.938913541664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45973.938913541664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45973.938913541664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45973.938913541664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45973.938913541664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45973.938913541664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45973.938913541664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45973.938913541664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45973.938913541664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45973.938913541664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45973.938913541664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45973.938913541664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45973.938913541664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45973.938913541664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45973.938913541664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45973.938913541664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45973.938913541664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45973.938913541664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45973.938913541664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45973.938913541664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45973.938913541664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45973.938913541664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45973.938913541664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45973.938913541664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45973.938913541664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45973.938913541664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45973.938913541664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45973.938913541664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45973.938913541664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45973.938913541664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45973.938913541664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45973.938913541664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45973.938913541664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45973.938913541664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ref="G209:G272" ca="1" si="5">IFERROR(NOW()-F209,"")</f>
        <v>45973.938913541664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45973.938913541664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45973.938913541664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45973.938913541664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45973.938913541664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45973.938913541664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45973.938913541664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45973.938913541664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45973.938913541664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45973.938913541664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45973.938913541664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45973.938913541664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45973.938913541664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45973.938913541664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45973.938913541664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45973.938913541664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45973.938913541664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45973.938913541664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45973.938913541664</v>
      </c>
      <c r="H227" s="124"/>
      <c r="I227" s="124" t="str">
        <f>IFERROR(VLOOKUP(D227,DB!A:F,6,0),"")</f>
        <v/>
      </c>
      <c r="J227" s="124" t="str">
        <f>IFERROR(VLOOKUP(D227,DB!A:G,7,0),"")</f>
        <v/>
      </c>
      <c r="K227" s="124"/>
      <c r="L227" s="124" t="str">
        <f>IFERROR(VLOOKUP(D227,DB!A:I,9,0),"")</f>
        <v/>
      </c>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sheetData>
  <dataValidations count="2">
    <dataValidation allowBlank="1" showInputMessage="1" showErrorMessage="1" sqref="E1" xr:uid="{920C6338-E771-4DAE-8C89-92A9093EA4DE}"/>
    <dataValidation type="list" allowBlank="1" showInputMessage="1" showErrorMessage="1" sqref="E2:E2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39121</v>
      </c>
      <c r="B2" s="141" t="str">
        <f>IFERROR(VLOOKUP(D2,DB!A:K,11,0),"")</f>
        <v>R6</v>
      </c>
      <c r="C2" s="142">
        <v>1</v>
      </c>
      <c r="D2" s="141" t="s">
        <v>30913</v>
      </c>
      <c r="E2" s="124" t="s">
        <v>39021</v>
      </c>
      <c r="F2" s="151">
        <v>45973.331250000003</v>
      </c>
      <c r="G2" s="105">
        <f t="shared" ref="G2:G48" ca="1" si="0">IFERROR(NOW()-F2,"-")</f>
        <v>0.60766354166116798</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45973.938913541664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45973.938913541664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45973.938913541664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45973.938913541664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45973.938913541664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45973.938913541664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45973.938913541664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45973.938913541664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45973.938913541664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45973.938913541664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45973.938913541664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45973.938913541664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45973.938913541664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45973.938913541664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45973.938913541664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45973.938913541664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45973.938913541664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45973.938913541664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45973.938913541664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45973.938913541664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45973.938913541664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45973.938913541664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45973.938913541664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45973.938913541664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45973.938913541664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45973.938913541664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45973.938913541664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45973.938913541664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45973.938913541664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45973.938913541664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45973.938913541664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45973.938913541664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45973.938913541664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45973.938913541664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45973.938913541664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45973.938913541664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45973.938913541664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45973.938913541664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45973.938913541664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45973.938913541664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45973.938913541664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45973.938913541664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45973.938913541664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45973.938913541664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45973.938913541664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45973.938913541664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45973.938913541664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45973.938913541664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45973.938913541664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45973.938913541664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45973.938913541664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45973.938913541664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45973.938913541664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45973.938913541664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45973.938913541664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45973.938913541664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45973.938913541664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45973.938913541664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45973.938913541664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45973.938913541664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45973.938913541664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45973.938913541664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45973.938913541664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45973.938913541664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45973.938913541664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45973.938913541664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45973.938913541664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45973.938913541664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45973.938913541664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45973.938913541664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45973.938913541664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45973.938913541664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45973.938913541664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45973.938913541664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45973.938913541664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45973.938913541664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45973.938913541664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45973.938913541664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45973.938913541664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45973.938913541664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45973.938913541664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45973.938913541664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45973.938913541664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45973.938913541664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45973.938913541664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45973.938913541664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45973.938913541664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45973.938913541664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45973.938913541664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45973.938913541664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45973.938913541664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45973.938913541664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45973.938913541664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45973.938913541664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45973.938913541664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45973.938913541664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45973.938913541664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45973.938913541664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45973.938913541664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45973.938913541664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45973.938913541664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45973.938913541664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45973.938913541664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45973.938913541664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45973.938913541664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45973.938913541664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45973.938913541664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45973.938913541664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45973.938913541664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45973.938913541664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45973.938913541664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45973.938913541664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45973.938913541664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45973.938913541664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45973.938913541664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45973.938913541664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45973.938913541664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45973.938913541664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45973.938913541664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45973.938913541664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45973.938913541664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45973.938913541664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45973.938913541664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45973.938913541664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45973.938913541664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45973.938913541664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45973.938913541664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45973.938913541664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45973.938913541664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45973.938913541664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45973.938913541664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45973.938913541664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45973.938913541664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45973.938913541664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45973.938913541664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45973.938913541664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45973.938913541664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45973.938913541664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45973.938913541664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45973.938913541664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45973.938913541664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45973.938913541664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45973.938913541664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45973.938913541664</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2025-11-12T19:32:39Z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